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36" yWindow="-12" windowWidth="8772" windowHeight="11952"/>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s>
  <definedNames>
    <definedName name="_Toc465938311" localSheetId="12">'(11)'!$B$17</definedName>
    <definedName name="_xlnm.Print_Area" localSheetId="1">'(1)'!$A$3:$U$60</definedName>
    <definedName name="_xlnm.Print_Area" localSheetId="11">'(10)'!$A$3:$U$41</definedName>
    <definedName name="_xlnm.Print_Area" localSheetId="12">'(11)'!$A$3:$U$10</definedName>
    <definedName name="_xlnm.Print_Area" localSheetId="13">'(12)'!$A$3:$U$7</definedName>
    <definedName name="_xlnm.Print_Area" localSheetId="14">'(13)'!$A$3:$U$12</definedName>
    <definedName name="_xlnm.Print_Area" localSheetId="15">'(14)'!$A$3:$U$11</definedName>
    <definedName name="_xlnm.Print_Area" localSheetId="2">'(1a)'!$A$3:$U$34</definedName>
    <definedName name="_xlnm.Print_Area" localSheetId="3">'(2)'!#REF!</definedName>
    <definedName name="_xlnm.Print_Area" localSheetId="4">'(3)'!$J$3:$AC$59</definedName>
    <definedName name="_xlnm.Print_Area" localSheetId="5">'(4)'!$A$3:$U$24</definedName>
    <definedName name="_xlnm.Print_Area" localSheetId="6">'(5)'!$A$3:$U$40</definedName>
    <definedName name="_xlnm.Print_Area" localSheetId="7">'(6)'!$A$3:$U$26</definedName>
    <definedName name="_xlnm.Print_Area" localSheetId="8">'(7)'!$A$3:$U$57</definedName>
    <definedName name="_xlnm.Print_Area" localSheetId="9">'(8)'!$H$3:$AB$28</definedName>
    <definedName name="_xlnm.Print_Area" localSheetId="10">'(9)'!$A$3:$U$23</definedName>
    <definedName name="_xlnm.Print_Area" localSheetId="0">'Table of Contents'!$B$1:$D$24</definedName>
  </definedNames>
  <calcPr calcId="145621"/>
</workbook>
</file>

<file path=xl/calcChain.xml><?xml version="1.0" encoding="utf-8"?>
<calcChain xmlns="http://schemas.openxmlformats.org/spreadsheetml/2006/main">
  <c r="C9" i="17" l="1"/>
  <c r="AA64" i="11" l="1"/>
  <c r="Z64" i="11"/>
  <c r="Y64" i="11"/>
  <c r="X64" i="11"/>
  <c r="W64" i="11"/>
  <c r="G28" i="11"/>
  <c r="F28" i="11"/>
  <c r="E28" i="11"/>
  <c r="D28" i="11"/>
  <c r="C28" i="11"/>
  <c r="T25" i="9" l="1"/>
  <c r="T26" i="9" s="1"/>
  <c r="S25" i="9"/>
  <c r="S26" i="9" s="1"/>
  <c r="U25" i="9"/>
  <c r="U26" i="9"/>
  <c r="J10" i="14"/>
  <c r="J19" i="12"/>
  <c r="J9" i="12"/>
  <c r="J14" i="12"/>
  <c r="P26" i="11"/>
  <c r="P28" i="11" s="1"/>
  <c r="J55" i="10"/>
  <c r="J45" i="10"/>
  <c r="J26" i="10"/>
  <c r="K55" i="10"/>
  <c r="K45" i="10"/>
  <c r="K35" i="13"/>
  <c r="K28" i="13"/>
  <c r="K21" i="13"/>
  <c r="K14" i="13"/>
  <c r="K6" i="13"/>
  <c r="K19" i="8"/>
  <c r="K16" i="8"/>
  <c r="K24" i="7"/>
  <c r="K12" i="7"/>
  <c r="K42" i="2"/>
  <c r="K38" i="2"/>
  <c r="K12" i="2"/>
  <c r="K8" i="2"/>
  <c r="K26" i="10"/>
  <c r="Q26" i="11"/>
  <c r="Q28" i="11" s="1"/>
  <c r="K23" i="12"/>
  <c r="K22" i="12"/>
  <c r="K19" i="12"/>
  <c r="K14" i="12"/>
  <c r="K9" i="12"/>
  <c r="K10" i="14"/>
  <c r="U9" i="16"/>
  <c r="T9" i="16"/>
  <c r="S9" i="16"/>
  <c r="R9" i="16"/>
  <c r="Q9" i="16"/>
  <c r="P9" i="16"/>
  <c r="O9" i="16"/>
  <c r="M9" i="16"/>
  <c r="N9" i="16"/>
  <c r="S22" i="12"/>
  <c r="S23" i="12"/>
  <c r="M22" i="12"/>
  <c r="N22" i="12"/>
  <c r="O22" i="12"/>
  <c r="P22" i="12"/>
  <c r="Q22" i="12"/>
  <c r="R22" i="12"/>
  <c r="T22" i="12"/>
  <c r="U22" i="12"/>
  <c r="M23" i="12"/>
  <c r="N23" i="12"/>
  <c r="O23" i="12"/>
  <c r="P23" i="12"/>
  <c r="Q23" i="12"/>
  <c r="R23" i="12"/>
  <c r="T23" i="12"/>
  <c r="U23" i="12"/>
  <c r="L23" i="12"/>
  <c r="L22" i="12"/>
  <c r="S55" i="2"/>
  <c r="T55" i="2"/>
  <c r="U55" i="2"/>
  <c r="U12" i="9"/>
  <c r="U13" i="9" s="1"/>
  <c r="L24" i="7"/>
  <c r="N23" i="7"/>
  <c r="N24" i="7" s="1"/>
  <c r="M23" i="7"/>
  <c r="L11" i="7" s="1"/>
  <c r="N11" i="7"/>
  <c r="N12" i="7" s="1"/>
  <c r="M11" i="7"/>
  <c r="M12" i="7" s="1"/>
  <c r="L19" i="12"/>
  <c r="L14" i="12"/>
  <c r="L9" i="12"/>
  <c r="R26" i="11"/>
  <c r="L11" i="16" s="1"/>
  <c r="L12" i="4"/>
  <c r="L8" i="4"/>
  <c r="L31" i="4"/>
  <c r="L30" i="4"/>
  <c r="L28" i="4"/>
  <c r="L27" i="4"/>
  <c r="L26" i="4"/>
  <c r="L23" i="4"/>
  <c r="L10" i="14"/>
  <c r="L38" i="13"/>
  <c r="L35" i="13" s="1"/>
  <c r="L31" i="13"/>
  <c r="L28" i="13" s="1"/>
  <c r="L24" i="13"/>
  <c r="L21" i="13" s="1"/>
  <c r="L17" i="13"/>
  <c r="L14" i="13" s="1"/>
  <c r="L10" i="13"/>
  <c r="L6" i="13" s="1"/>
  <c r="L6" i="8"/>
  <c r="L7" i="8"/>
  <c r="L8" i="8"/>
  <c r="L9" i="8"/>
  <c r="L10" i="8"/>
  <c r="L11" i="8"/>
  <c r="L12" i="8"/>
  <c r="L13" i="8"/>
  <c r="L14" i="8"/>
  <c r="L15" i="8"/>
  <c r="L17" i="8"/>
  <c r="L18" i="8"/>
  <c r="L5" i="8"/>
  <c r="L39" i="8"/>
  <c r="L36" i="8"/>
  <c r="L40" i="8" s="1"/>
  <c r="L6" i="7"/>
  <c r="L7" i="7"/>
  <c r="L8" i="7"/>
  <c r="L9" i="7"/>
  <c r="L10" i="7"/>
  <c r="L5" i="7"/>
  <c r="L10" i="2"/>
  <c r="L11" i="2"/>
  <c r="L14" i="2"/>
  <c r="L15" i="2"/>
  <c r="L16" i="2"/>
  <c r="L17" i="2"/>
  <c r="L18" i="2"/>
  <c r="L19" i="2"/>
  <c r="L9" i="16" s="1"/>
  <c r="L20" i="2"/>
  <c r="L21" i="2"/>
  <c r="L22" i="2"/>
  <c r="L24" i="2"/>
  <c r="L27" i="2"/>
  <c r="L29" i="2"/>
  <c r="L30" i="2"/>
  <c r="L55" i="10"/>
  <c r="M55" i="10"/>
  <c r="L45" i="10"/>
  <c r="M45" i="10"/>
  <c r="L26" i="10"/>
  <c r="M26" i="10"/>
  <c r="L42" i="2"/>
  <c r="L38" i="2"/>
  <c r="T26" i="11"/>
  <c r="N11" i="16" s="1"/>
  <c r="U26" i="11"/>
  <c r="O11" i="16" s="1"/>
  <c r="V26" i="11"/>
  <c r="P11" i="16" s="1"/>
  <c r="W26" i="11"/>
  <c r="Q11" i="16" s="1"/>
  <c r="X26" i="11"/>
  <c r="R11" i="16" s="1"/>
  <c r="Y26" i="11"/>
  <c r="S11" i="16" s="1"/>
  <c r="Z26" i="11"/>
  <c r="T11" i="16" s="1"/>
  <c r="AA26" i="11"/>
  <c r="U11" i="16" s="1"/>
  <c r="S26" i="11"/>
  <c r="M11" i="16" s="1"/>
  <c r="O10" i="14"/>
  <c r="P10" i="14"/>
  <c r="Q10" i="14"/>
  <c r="R10" i="14"/>
  <c r="S10" i="14"/>
  <c r="T10" i="14"/>
  <c r="U10" i="14"/>
  <c r="N10" i="14"/>
  <c r="M10" i="14"/>
  <c r="N38" i="13"/>
  <c r="N35" i="13" s="1"/>
  <c r="O38" i="13"/>
  <c r="O35" i="13" s="1"/>
  <c r="P38" i="13"/>
  <c r="P35" i="13" s="1"/>
  <c r="Q38" i="13"/>
  <c r="Q35" i="13" s="1"/>
  <c r="R38" i="13"/>
  <c r="R35" i="13" s="1"/>
  <c r="S38" i="13"/>
  <c r="S35" i="13" s="1"/>
  <c r="T38" i="13"/>
  <c r="T35" i="13" s="1"/>
  <c r="U38" i="13"/>
  <c r="U35" i="13" s="1"/>
  <c r="M38" i="13"/>
  <c r="M35" i="13" s="1"/>
  <c r="N31" i="13"/>
  <c r="N28" i="13" s="1"/>
  <c r="O31" i="13"/>
  <c r="O28" i="13" s="1"/>
  <c r="P31" i="13"/>
  <c r="P28" i="13" s="1"/>
  <c r="Q31" i="13"/>
  <c r="Q28" i="13" s="1"/>
  <c r="R31" i="13"/>
  <c r="R28" i="13" s="1"/>
  <c r="S31" i="13"/>
  <c r="S28" i="13" s="1"/>
  <c r="T31" i="13"/>
  <c r="T28" i="13" s="1"/>
  <c r="U31" i="13"/>
  <c r="U28" i="13" s="1"/>
  <c r="M31" i="13"/>
  <c r="M28" i="13" s="1"/>
  <c r="M24" i="13"/>
  <c r="M21" i="13" s="1"/>
  <c r="N24" i="13"/>
  <c r="N21" i="13" s="1"/>
  <c r="O24" i="13"/>
  <c r="O21" i="13" s="1"/>
  <c r="P24" i="13"/>
  <c r="P21" i="13" s="1"/>
  <c r="Q24" i="13"/>
  <c r="Q21" i="13" s="1"/>
  <c r="R24" i="13"/>
  <c r="R21" i="13" s="1"/>
  <c r="S24" i="13"/>
  <c r="S21" i="13" s="1"/>
  <c r="T24" i="13"/>
  <c r="T21" i="13" s="1"/>
  <c r="U24" i="13"/>
  <c r="U21" i="13" s="1"/>
  <c r="N17" i="13"/>
  <c r="N14" i="13" s="1"/>
  <c r="O17" i="13"/>
  <c r="O14" i="13" s="1"/>
  <c r="P17" i="13"/>
  <c r="P14" i="13" s="1"/>
  <c r="Q17" i="13"/>
  <c r="Q14" i="13" s="1"/>
  <c r="R17" i="13"/>
  <c r="R14" i="13" s="1"/>
  <c r="S17" i="13"/>
  <c r="S14" i="13" s="1"/>
  <c r="T17" i="13"/>
  <c r="T14" i="13" s="1"/>
  <c r="U17" i="13"/>
  <c r="U14" i="13" s="1"/>
  <c r="M17" i="13"/>
  <c r="M14" i="13" s="1"/>
  <c r="N10" i="13"/>
  <c r="N6" i="13" s="1"/>
  <c r="O10" i="13"/>
  <c r="O6" i="13" s="1"/>
  <c r="P10" i="13"/>
  <c r="P6" i="13" s="1"/>
  <c r="Q10" i="13"/>
  <c r="Q6" i="13" s="1"/>
  <c r="R10" i="13"/>
  <c r="R6" i="13" s="1"/>
  <c r="S10" i="13"/>
  <c r="S6" i="13" s="1"/>
  <c r="T10" i="13"/>
  <c r="T6" i="13" s="1"/>
  <c r="U10" i="13"/>
  <c r="U6" i="13" s="1"/>
  <c r="M10" i="13"/>
  <c r="M6" i="13" s="1"/>
  <c r="U19" i="12"/>
  <c r="T19" i="12"/>
  <c r="S19" i="12"/>
  <c r="R19" i="12"/>
  <c r="Q19" i="12"/>
  <c r="P19" i="12"/>
  <c r="O19" i="12"/>
  <c r="N19" i="12"/>
  <c r="M19" i="12"/>
  <c r="N14" i="12"/>
  <c r="O14" i="12"/>
  <c r="P14" i="12"/>
  <c r="Q14" i="12"/>
  <c r="R14" i="12"/>
  <c r="S14" i="12"/>
  <c r="T14" i="12"/>
  <c r="U14" i="12"/>
  <c r="M14" i="12"/>
  <c r="N9" i="12"/>
  <c r="O9" i="12"/>
  <c r="P9" i="12"/>
  <c r="Q9" i="12"/>
  <c r="R9" i="12"/>
  <c r="S9" i="12"/>
  <c r="T9" i="12"/>
  <c r="U9" i="12"/>
  <c r="M9" i="12"/>
  <c r="N55" i="10"/>
  <c r="O55" i="10"/>
  <c r="P55" i="10"/>
  <c r="Q55" i="10"/>
  <c r="R55" i="10"/>
  <c r="S55" i="10"/>
  <c r="T55" i="10"/>
  <c r="U55" i="10"/>
  <c r="N45" i="10"/>
  <c r="N57" i="10" s="1"/>
  <c r="O45" i="10"/>
  <c r="P45" i="10"/>
  <c r="P57" i="10" s="1"/>
  <c r="Q45" i="10"/>
  <c r="Q57" i="10" s="1"/>
  <c r="R45" i="10"/>
  <c r="R57" i="10" s="1"/>
  <c r="S45" i="10"/>
  <c r="S57" i="10" s="1"/>
  <c r="T45" i="10"/>
  <c r="T57" i="10" s="1"/>
  <c r="U45" i="10"/>
  <c r="U57" i="10" s="1"/>
  <c r="N26" i="10"/>
  <c r="O26" i="10"/>
  <c r="P26" i="10"/>
  <c r="Q26" i="10"/>
  <c r="R26" i="10"/>
  <c r="S26" i="10"/>
  <c r="T26" i="10"/>
  <c r="U26" i="10"/>
  <c r="N36" i="8"/>
  <c r="O36" i="8"/>
  <c r="P36" i="8"/>
  <c r="Q36" i="8"/>
  <c r="R36" i="8"/>
  <c r="S36" i="8"/>
  <c r="T36" i="8"/>
  <c r="U36" i="8"/>
  <c r="N39" i="8"/>
  <c r="O39" i="8"/>
  <c r="P39" i="8"/>
  <c r="Q39" i="8"/>
  <c r="R39" i="8"/>
  <c r="S39" i="8"/>
  <c r="T39" i="8"/>
  <c r="U39" i="8"/>
  <c r="M39" i="8"/>
  <c r="M36" i="8"/>
  <c r="N19" i="8"/>
  <c r="O19" i="8"/>
  <c r="P19" i="8"/>
  <c r="Q19" i="8"/>
  <c r="R19" i="8"/>
  <c r="S19" i="8"/>
  <c r="T19" i="8"/>
  <c r="U19" i="8"/>
  <c r="M19" i="8"/>
  <c r="O16" i="8"/>
  <c r="O20" i="8" s="1"/>
  <c r="P16" i="8"/>
  <c r="P20" i="8" s="1"/>
  <c r="Q16" i="8"/>
  <c r="Q20" i="8" s="1"/>
  <c r="R16" i="8"/>
  <c r="R20" i="8" s="1"/>
  <c r="S16" i="8"/>
  <c r="S20" i="8" s="1"/>
  <c r="T16" i="8"/>
  <c r="T20" i="8" s="1"/>
  <c r="U16" i="8"/>
  <c r="U20" i="8" s="1"/>
  <c r="N16" i="8"/>
  <c r="N20" i="8" s="1"/>
  <c r="M16" i="8"/>
  <c r="O24" i="7"/>
  <c r="P24" i="7"/>
  <c r="Q24" i="7"/>
  <c r="R24" i="7"/>
  <c r="S24" i="7"/>
  <c r="T24" i="7"/>
  <c r="U24" i="7"/>
  <c r="O12" i="7"/>
  <c r="P12" i="7"/>
  <c r="Q12" i="7"/>
  <c r="R12" i="7"/>
  <c r="S12" i="7"/>
  <c r="T12" i="7"/>
  <c r="U12" i="7"/>
  <c r="P58" i="6"/>
  <c r="Q58" i="6"/>
  <c r="R58" i="6"/>
  <c r="S58" i="6"/>
  <c r="T58" i="6"/>
  <c r="U58" i="6"/>
  <c r="V58" i="6"/>
  <c r="W58" i="6"/>
  <c r="P46" i="6"/>
  <c r="P59" i="6" s="1"/>
  <c r="Q46" i="6"/>
  <c r="Q59" i="6" s="1"/>
  <c r="R46" i="6"/>
  <c r="R59" i="6" s="1"/>
  <c r="S46" i="6"/>
  <c r="S59" i="6" s="1"/>
  <c r="T46" i="6"/>
  <c r="U46" i="6"/>
  <c r="U59" i="6" s="1"/>
  <c r="V46" i="6"/>
  <c r="V59" i="6" s="1"/>
  <c r="W46" i="6"/>
  <c r="W59" i="6" s="1"/>
  <c r="P28" i="6"/>
  <c r="Q28" i="6"/>
  <c r="R28" i="6"/>
  <c r="S28" i="6"/>
  <c r="T28" i="6"/>
  <c r="U28" i="6"/>
  <c r="V28" i="6"/>
  <c r="W28" i="6"/>
  <c r="P16" i="6"/>
  <c r="P29" i="6" s="1"/>
  <c r="Q16" i="6"/>
  <c r="Q29" i="6" s="1"/>
  <c r="R16" i="6"/>
  <c r="R29" i="6" s="1"/>
  <c r="S16" i="6"/>
  <c r="T16" i="6"/>
  <c r="U16" i="6"/>
  <c r="U29" i="6" s="1"/>
  <c r="V16" i="6"/>
  <c r="V29" i="6" s="1"/>
  <c r="W16" i="6"/>
  <c r="N29" i="4"/>
  <c r="O29" i="4"/>
  <c r="P29" i="4"/>
  <c r="Q29" i="4"/>
  <c r="R29" i="4"/>
  <c r="R25" i="4"/>
  <c r="S29" i="4"/>
  <c r="T29" i="4"/>
  <c r="U29" i="4"/>
  <c r="M29" i="4"/>
  <c r="M25" i="4"/>
  <c r="N25" i="4"/>
  <c r="O25" i="4"/>
  <c r="P25" i="4"/>
  <c r="Q25" i="4"/>
  <c r="S25" i="4"/>
  <c r="T25" i="4"/>
  <c r="U25" i="4"/>
  <c r="O8" i="4"/>
  <c r="P8" i="4"/>
  <c r="Q8" i="4"/>
  <c r="R8" i="4"/>
  <c r="S8" i="4"/>
  <c r="T8" i="4"/>
  <c r="U8" i="4"/>
  <c r="N8" i="4"/>
  <c r="M8" i="4"/>
  <c r="N12" i="4"/>
  <c r="O12" i="4"/>
  <c r="P12" i="4"/>
  <c r="Q12" i="4"/>
  <c r="R12" i="4"/>
  <c r="S12" i="4"/>
  <c r="T12" i="4"/>
  <c r="U12" i="4"/>
  <c r="M12" i="4"/>
  <c r="N42" i="2"/>
  <c r="O42" i="2"/>
  <c r="P42" i="2"/>
  <c r="Q42" i="2"/>
  <c r="R42" i="2"/>
  <c r="S42" i="2"/>
  <c r="T42" i="2"/>
  <c r="U42" i="2"/>
  <c r="M42" i="2"/>
  <c r="O38" i="2"/>
  <c r="O53" i="2" s="1"/>
  <c r="O56" i="2" s="1"/>
  <c r="O58" i="2" s="1"/>
  <c r="P38" i="2"/>
  <c r="P53" i="2" s="1"/>
  <c r="P56" i="2" s="1"/>
  <c r="P58" i="2" s="1"/>
  <c r="Q38" i="2"/>
  <c r="Q53" i="2" s="1"/>
  <c r="Q56" i="2" s="1"/>
  <c r="Q58" i="2" s="1"/>
  <c r="R38" i="2"/>
  <c r="R53" i="2" s="1"/>
  <c r="R56" i="2" s="1"/>
  <c r="R58" i="2" s="1"/>
  <c r="S38" i="2"/>
  <c r="T38" i="2"/>
  <c r="T53" i="2" s="1"/>
  <c r="U38" i="2"/>
  <c r="U53" i="2" s="1"/>
  <c r="N38" i="2"/>
  <c r="N53" i="2" s="1"/>
  <c r="N56" i="2" s="1"/>
  <c r="N58" i="2" s="1"/>
  <c r="M36" i="2"/>
  <c r="L6" i="2" s="1"/>
  <c r="M37" i="2"/>
  <c r="M38" i="2" s="1"/>
  <c r="O57" i="10"/>
  <c r="S53" i="2"/>
  <c r="N12" i="2"/>
  <c r="O12" i="2"/>
  <c r="P12" i="2"/>
  <c r="Q12" i="2"/>
  <c r="R12" i="2"/>
  <c r="S12" i="2"/>
  <c r="T12" i="2"/>
  <c r="U12" i="2"/>
  <c r="M12" i="2"/>
  <c r="O8" i="2"/>
  <c r="O23" i="2" s="1"/>
  <c r="O26" i="2" s="1"/>
  <c r="O28" i="2" s="1"/>
  <c r="P8" i="2"/>
  <c r="P8" i="16" s="1"/>
  <c r="Q8" i="2"/>
  <c r="Q23" i="2" s="1"/>
  <c r="Q26" i="2" s="1"/>
  <c r="Q28" i="2" s="1"/>
  <c r="R8" i="2"/>
  <c r="R8" i="16" s="1"/>
  <c r="S8" i="2"/>
  <c r="S8" i="16" s="1"/>
  <c r="T8" i="2"/>
  <c r="T8" i="16" s="1"/>
  <c r="U8" i="2"/>
  <c r="U23" i="2" s="1"/>
  <c r="U26" i="2" s="1"/>
  <c r="U28" i="2" s="1"/>
  <c r="N8" i="2"/>
  <c r="N23" i="2" s="1"/>
  <c r="N26" i="2" s="1"/>
  <c r="N28" i="2" s="1"/>
  <c r="M8" i="2"/>
  <c r="W28" i="11" l="1"/>
  <c r="Q8" i="16"/>
  <c r="S15" i="4"/>
  <c r="S16" i="4" s="1"/>
  <c r="U15" i="4"/>
  <c r="U16" i="4" s="1"/>
  <c r="T32" i="4"/>
  <c r="T33" i="4" s="1"/>
  <c r="L29" i="4"/>
  <c r="R15" i="4"/>
  <c r="R16" i="4" s="1"/>
  <c r="P32" i="4"/>
  <c r="P33" i="4" s="1"/>
  <c r="O40" i="8"/>
  <c r="U8" i="16"/>
  <c r="M20" i="8"/>
  <c r="N40" i="8"/>
  <c r="N32" i="4"/>
  <c r="N33" i="4" s="1"/>
  <c r="R28" i="11"/>
  <c r="R40" i="8"/>
  <c r="S56" i="2"/>
  <c r="S58" i="2" s="1"/>
  <c r="U40" i="8"/>
  <c r="Q40" i="8"/>
  <c r="U28" i="11"/>
  <c r="M15" i="4"/>
  <c r="M16" i="4" s="1"/>
  <c r="S32" i="4"/>
  <c r="S33" i="4" s="1"/>
  <c r="Y28" i="11"/>
  <c r="N15" i="4"/>
  <c r="N16" i="4" s="1"/>
  <c r="U32" i="4"/>
  <c r="U33" i="4" s="1"/>
  <c r="R32" i="4"/>
  <c r="R33" i="4" s="1"/>
  <c r="O32" i="4"/>
  <c r="O33" i="4" s="1"/>
  <c r="L25" i="4"/>
  <c r="T29" i="6"/>
  <c r="O15" i="4"/>
  <c r="O16" i="4" s="1"/>
  <c r="M32" i="4"/>
  <c r="M33" i="4" s="1"/>
  <c r="K53" i="2"/>
  <c r="K56" i="2" s="1"/>
  <c r="K58" i="2" s="1"/>
  <c r="K20" i="8"/>
  <c r="AA28" i="11"/>
  <c r="L57" i="10"/>
  <c r="O8" i="16"/>
  <c r="L12" i="2"/>
  <c r="Q15" i="4"/>
  <c r="Q16" i="4" s="1"/>
  <c r="P15" i="4"/>
  <c r="P16" i="4" s="1"/>
  <c r="Q32" i="4"/>
  <c r="Q33" i="4" s="1"/>
  <c r="M40" i="8"/>
  <c r="L20" i="8" s="1"/>
  <c r="S40" i="8"/>
  <c r="S12" i="9"/>
  <c r="S13" i="9" s="1"/>
  <c r="J57" i="10"/>
  <c r="L16" i="8"/>
  <c r="K36" i="8" s="1"/>
  <c r="T7" i="16"/>
  <c r="M23" i="2"/>
  <c r="M26" i="2" s="1"/>
  <c r="M28" i="2" s="1"/>
  <c r="M6" i="16" s="1"/>
  <c r="T28" i="11"/>
  <c r="T56" i="2"/>
  <c r="T58" i="2" s="1"/>
  <c r="T15" i="4"/>
  <c r="T16" i="4" s="1"/>
  <c r="P41" i="13"/>
  <c r="T12" i="9"/>
  <c r="T13" i="9" s="1"/>
  <c r="L15" i="4"/>
  <c r="L16" i="4" s="1"/>
  <c r="P23" i="2"/>
  <c r="P26" i="2" s="1"/>
  <c r="P28" i="2" s="1"/>
  <c r="P5" i="16" s="1"/>
  <c r="T23" i="2"/>
  <c r="T26" i="2" s="1"/>
  <c r="T28" i="2" s="1"/>
  <c r="T5" i="16" s="1"/>
  <c r="T40" i="8"/>
  <c r="P40" i="8"/>
  <c r="M53" i="2"/>
  <c r="M56" i="2" s="1"/>
  <c r="L8" i="2"/>
  <c r="V28" i="11"/>
  <c r="S29" i="6"/>
  <c r="M24" i="7"/>
  <c r="L12" i="7" s="1"/>
  <c r="O7" i="16"/>
  <c r="R41" i="13"/>
  <c r="O41" i="13"/>
  <c r="O10" i="16" s="1"/>
  <c r="S41" i="13"/>
  <c r="S10" i="16" s="1"/>
  <c r="K57" i="10"/>
  <c r="U41" i="13"/>
  <c r="M41" i="13"/>
  <c r="X28" i="11"/>
  <c r="L7" i="2"/>
  <c r="T59" i="6"/>
  <c r="L19" i="8"/>
  <c r="K39" i="8" s="1"/>
  <c r="L53" i="2"/>
  <c r="M57" i="10"/>
  <c r="Z28" i="11"/>
  <c r="U56" i="2"/>
  <c r="U58" i="2" s="1"/>
  <c r="S28" i="11"/>
  <c r="W29" i="6"/>
  <c r="U7" i="16"/>
  <c r="N41" i="13"/>
  <c r="K23" i="2"/>
  <c r="K26" i="2" s="1"/>
  <c r="K28" i="2" s="1"/>
  <c r="K41" i="13"/>
  <c r="Q7" i="16"/>
  <c r="T41" i="13"/>
  <c r="Q41" i="13"/>
  <c r="Q10" i="16" s="1"/>
  <c r="L41" i="13"/>
  <c r="M7" i="16"/>
  <c r="P7" i="16"/>
  <c r="U5" i="16"/>
  <c r="U6" i="16"/>
  <c r="Q6" i="16"/>
  <c r="Q5" i="16"/>
  <c r="N5" i="16"/>
  <c r="N6" i="16"/>
  <c r="O6" i="16"/>
  <c r="O5" i="16"/>
  <c r="N8" i="16"/>
  <c r="R7" i="16"/>
  <c r="R23" i="2"/>
  <c r="R26" i="2" s="1"/>
  <c r="R28" i="2" s="1"/>
  <c r="S7" i="16"/>
  <c r="S23" i="2"/>
  <c r="S26" i="2" s="1"/>
  <c r="S28" i="2" s="1"/>
  <c r="M8" i="16"/>
  <c r="N7" i="16"/>
  <c r="K40" i="8" l="1"/>
  <c r="L23" i="2"/>
  <c r="L8" i="16"/>
  <c r="P6" i="16"/>
  <c r="N10" i="16"/>
  <c r="L10" i="16"/>
  <c r="T6" i="16"/>
  <c r="L32" i="4"/>
  <c r="M10" i="16"/>
  <c r="L7" i="16"/>
  <c r="U10" i="16"/>
  <c r="P10" i="16"/>
  <c r="M5" i="16"/>
  <c r="L56" i="2"/>
  <c r="L58" i="2" s="1"/>
  <c r="L28" i="2" s="1"/>
  <c r="L17" i="4"/>
  <c r="L34" i="4" s="1"/>
  <c r="L33" i="4"/>
  <c r="T10" i="16"/>
  <c r="R10" i="16"/>
  <c r="S6" i="16"/>
  <c r="S5" i="16"/>
  <c r="R6" i="16"/>
  <c r="R5" i="16"/>
  <c r="L26" i="2" l="1"/>
  <c r="L5" i="16"/>
  <c r="L6" i="16"/>
</calcChain>
</file>

<file path=xl/sharedStrings.xml><?xml version="1.0" encoding="utf-8"?>
<sst xmlns="http://schemas.openxmlformats.org/spreadsheetml/2006/main" count="3216" uniqueCount="603">
  <si>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</si>
  <si>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</si>
  <si>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</si>
  <si>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</si>
  <si>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</si>
  <si>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</si>
  <si>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</si>
  <si>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</si>
  <si>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</si>
  <si>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</si>
  <si>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</si>
  <si>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</si>
  <si>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</si>
  <si>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</si>
  <si>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</si>
  <si>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</si>
  <si>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</si>
  <si>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</si>
  <si>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</si>
  <si>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</si>
  <si>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</si>
  <si>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</si>
  <si>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</si>
  <si>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</si>
  <si>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</si>
  <si>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</si>
  <si>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</si>
  <si>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</si>
  <si>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</si>
  <si>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</si>
  <si>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</si>
  <si>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</si>
  <si>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</si>
  <si>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</si>
  <si>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</si>
  <si>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</si>
  <si>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</si>
  <si>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</si>
  <si>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</si>
  <si>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</si>
  <si>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</si>
  <si>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Other operating expenses</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</si>
  <si>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</si>
  <si>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</si>
  <si>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</si>
  <si>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</si>
  <si>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</si>
  <si>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</si>
  <si>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</si>
  <si>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</si>
  <si>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</si>
  <si>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</si>
  <si>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</si>
  <si>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</si>
  <si>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</si>
  <si>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</si>
  <si>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</si>
  <si>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</si>
  <si>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 xml:space="preserve">Amortyzacja </t>
  </si>
  <si>
    <t>Skonsolidowane sprawozdanie z całkowitych dochodów</t>
  </si>
  <si>
    <t>Consolidated statement of comprehensive income</t>
  </si>
  <si>
    <t>Zysk (strata) netto za okres</t>
  </si>
  <si>
    <t>Inne całkowite dochody</t>
  </si>
  <si>
    <t>Other comprehensive income</t>
  </si>
  <si>
    <t>Pozycje, które zostaną następnie przeklasyfikowane na zyski lub straty po spełnieniu określonych warunków</t>
  </si>
  <si>
    <t>Items that are or may be reclassified 
subsequently to profit or loss</t>
  </si>
  <si>
    <t>Wycena aktywów finansowych dostępnych do sprzedaży</t>
  </si>
  <si>
    <t xml:space="preserve">Net change in valuation of available for sale financial assets </t>
  </si>
  <si>
    <t>Wycena instrumentów pochodnych zabezpieczających przyszłe przepływy pieniężne</t>
  </si>
  <si>
    <t>Net change in valuation of cash flow hedges</t>
  </si>
  <si>
    <t>Podatek odroczony</t>
  </si>
  <si>
    <t>Deferred tax</t>
  </si>
  <si>
    <t>Pozycje, które nie zostaną przeklasyfikowane na zyski lub straty</t>
  </si>
  <si>
    <t>Items that will not be reclassified to profit or loss</t>
  </si>
  <si>
    <t>Wycena metodą aktuarialną świadczeń pracowniczych</t>
  </si>
  <si>
    <t>Actuarial valuation of employee benefits</t>
  </si>
  <si>
    <t>Inne całkowite dochody (netto)</t>
  </si>
  <si>
    <t>Other comprehensive income (net of tax)</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</si>
  <si>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</si>
  <si>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</si>
  <si>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</si>
  <si>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</si>
  <si>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</si>
  <si>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</si>
  <si>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</si>
  <si>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</si>
  <si>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</si>
  <si>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</si>
  <si>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</si>
  <si>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</si>
  <si>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</si>
  <si>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</si>
  <si>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</si>
  <si>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</si>
  <si>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</si>
  <si>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</si>
  <si>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</si>
  <si>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</si>
  <si>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</si>
  <si>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</si>
  <si>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</si>
  <si>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</si>
  <si>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</si>
  <si>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</si>
  <si>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</si>
  <si>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</si>
  <si>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</si>
  <si>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</si>
  <si>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</si>
  <si>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</si>
  <si>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</si>
  <si>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</si>
  <si>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</si>
  <si>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</si>
  <si>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</si>
  <si>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</si>
  <si>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</si>
  <si>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</si>
  <si>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</si>
  <si>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</si>
  <si>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</si>
  <si>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</si>
  <si>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</si>
  <si>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</si>
  <si>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</si>
  <si>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Koszty z tytułu opłat i prowizji:</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</si>
  <si>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</si>
  <si>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</si>
  <si>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</si>
  <si>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</si>
  <si>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</si>
  <si>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</si>
  <si>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</si>
  <si>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Z tytułu odzyskanych należności przedawnionych, umorzonych i nieściągalnych oraz spłaty należności wyłączonych ze skonsolidowanego sprawozdania z sytuacji finansowej</t>
  </si>
  <si>
    <t>Recovery of overdue debts, redeemed receivables, noncollectible debts and payment of receivables that were excluded from the consolidated statement of financial position</t>
  </si>
  <si>
    <t>Przychody z działalności leasingowej</t>
  </si>
  <si>
    <t>Income from leasing operations</t>
  </si>
  <si>
    <t>Inne przychody operacyjne</t>
  </si>
  <si>
    <t>Pozostałe przychody operacyjne, razem</t>
  </si>
  <si>
    <t>Total other operating income</t>
  </si>
  <si>
    <t>Z tytułu odzyskanych należności przedawnionych, umorzonych i nieściągalnych oraz spłaty należności wyłączonych ze skonsolidowanego sprawozdania z sytuacji finansowej</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</si>
  <si>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</si>
  <si>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</si>
  <si>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</si>
  <si>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</si>
  <si>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</si>
  <si>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</si>
  <si>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</si>
  <si>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</si>
  <si>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</si>
  <si>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</si>
  <si>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</si>
  <si>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</si>
  <si>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</si>
  <si>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</si>
  <si>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</si>
  <si>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</si>
  <si>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</si>
  <si>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</si>
  <si>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</si>
  <si>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</si>
  <si>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</si>
  <si>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</si>
  <si>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</si>
  <si>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</si>
  <si>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</si>
  <si>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</si>
  <si>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</si>
  <si>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</si>
  <si>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</si>
  <si>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</si>
  <si>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</si>
  <si>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</si>
  <si>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</si>
  <si>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</si>
  <si>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</si>
  <si>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</si>
  <si>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</si>
  <si>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Other</t>
  </si>
  <si>
    <t>Pozostałe koszty operacyjne, razem</t>
  </si>
  <si>
    <t>Total other operating expenses</t>
  </si>
  <si>
    <t xml:space="preserve">Strata na sprzedaży lub likwidacji środków trwałych, wartości niematerialnych </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</si>
  <si>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</si>
  <si>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</si>
  <si>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</si>
  <si>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</si>
  <si>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</si>
  <si>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</si>
  <si>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</si>
  <si>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</si>
  <si>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</si>
  <si>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</si>
  <si>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</si>
  <si>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</si>
  <si>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</si>
  <si>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</si>
  <si>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Kredyty i pożyczki udzielone klientom</t>
  </si>
  <si>
    <t>Loans and advances to customers</t>
  </si>
  <si>
    <t>Aktywa finansowe dostępne do sprzedaży</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</si>
  <si>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</si>
  <si>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</si>
  <si>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</si>
  <si>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</si>
  <si>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</si>
  <si>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</si>
  <si>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</si>
  <si>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</si>
  <si>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</si>
  <si>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Należności z tytułu bieżącego podatku dochodowego</t>
  </si>
  <si>
    <t xml:space="preserve">Current tax assets  </t>
  </si>
  <si>
    <t>Inne aktywa</t>
  </si>
  <si>
    <t>Other assets</t>
  </si>
  <si>
    <t>AKTYWA RAZEM</t>
  </si>
  <si>
    <t>TOTAL ASSETS</t>
  </si>
  <si>
    <t>ZOBOWIĄZANIA</t>
  </si>
  <si>
    <t>LIABILITIES</t>
  </si>
  <si>
    <t>Zobowiązania wobec banków</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</si>
  <si>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</si>
  <si>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</si>
  <si>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</si>
  <si>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</si>
  <si>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</si>
  <si>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</si>
  <si>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</si>
  <si>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</si>
  <si>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</si>
  <si>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</si>
  <si>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</si>
  <si>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Deferred tax liabilities</t>
  </si>
  <si>
    <t>Rezerwy</t>
  </si>
  <si>
    <t>Provisions</t>
  </si>
  <si>
    <t>ZOBOWIĄZANIA RAZEM</t>
  </si>
  <si>
    <t>TOTAL LIABILITIES</t>
  </si>
  <si>
    <t>KAPITAŁ WŁASNY</t>
  </si>
  <si>
    <t>EQUITY</t>
  </si>
  <si>
    <t>Kapitał akcyjny</t>
  </si>
  <si>
    <t>Share capital</t>
  </si>
  <si>
    <t>Kapitał zapasowy</t>
  </si>
  <si>
    <t>Other supplementary capital</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</si>
  <si>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</si>
  <si>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</si>
  <si>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</si>
  <si>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</si>
  <si>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</si>
  <si>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</si>
  <si>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</si>
  <si>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</si>
  <si>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</si>
  <si>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</si>
  <si>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</si>
  <si>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</si>
  <si>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</si>
  <si>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</si>
  <si>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</si>
  <si>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</si>
  <si>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</si>
  <si>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</si>
  <si>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</si>
  <si>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</si>
  <si>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</si>
  <si>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</si>
  <si>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</si>
  <si>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</si>
  <si>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</si>
  <si>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</si>
  <si>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</si>
  <si>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</si>
  <si>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</si>
  <si>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</si>
  <si>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</si>
  <si>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</si>
  <si>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</si>
  <si>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</si>
  <si>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</si>
  <si>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</si>
  <si>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</si>
  <si>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</si>
  <si>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</si>
  <si>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</si>
  <si>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</si>
  <si>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</si>
  <si>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</si>
  <si>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</si>
  <si>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</si>
  <si>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</si>
  <si>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</si>
  <si>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</si>
  <si>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</si>
  <si>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</si>
  <si>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</si>
  <si>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</si>
  <si>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</si>
  <si>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</si>
  <si>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</si>
  <si>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</si>
  <si>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</si>
  <si>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</si>
  <si>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</si>
  <si>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</si>
  <si>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</si>
  <si>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</si>
  <si>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</si>
  <si>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</si>
  <si>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</si>
  <si>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</si>
  <si>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</si>
  <si>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</si>
  <si>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</si>
  <si>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</si>
  <si>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</si>
  <si>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</si>
  <si>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</si>
  <si>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Corporate:</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</si>
  <si>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</si>
  <si>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</si>
  <si>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</si>
  <si>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</si>
  <si>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</si>
  <si>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</si>
  <si>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</si>
  <si>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</si>
  <si>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</si>
  <si>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</si>
  <si>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</si>
  <si>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</si>
  <si>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</si>
  <si>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</si>
  <si>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</si>
  <si>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</si>
  <si>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</si>
  <si>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</si>
  <si>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</si>
  <si>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</si>
  <si>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</si>
  <si>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</si>
  <si>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</si>
  <si>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</si>
  <si>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</si>
  <si>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</si>
  <si>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</si>
  <si>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</si>
  <si>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</si>
  <si>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</si>
  <si>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Koszty ryzyka kredytowego (CoC)</t>
  </si>
  <si>
    <t>Cost of Credit Risk (CoC)</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</si>
  <si>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</si>
  <si>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</si>
  <si>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</si>
  <si>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</si>
  <si>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</si>
  <si>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</si>
  <si>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</si>
  <si>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</si>
  <si>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</si>
  <si>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</si>
  <si>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</si>
  <si>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</si>
  <si>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</si>
  <si>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</si>
  <si>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</si>
  <si>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</si>
  <si>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</si>
  <si>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</si>
  <si>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</si>
  <si>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</si>
  <si>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</si>
  <si>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</si>
  <si>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</si>
  <si>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</si>
  <si>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</si>
  <si>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</si>
  <si>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</si>
  <si>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</si>
  <si>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</si>
  <si>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t>
  </si>
  <si>
    <t>Koszty pracownicze</t>
  </si>
  <si>
    <t>Personnel expenses</t>
  </si>
  <si>
    <t>Other operating expense</t>
  </si>
  <si>
    <t>Z tytułu utworzenia rezerw na sprawy sporne i pozostałe zobowiązania</t>
  </si>
  <si>
    <t xml:space="preserve">Provisions for litigation and claims, 
and other liabilities </t>
  </si>
  <si>
    <t xml:space="preserve">Z tytułu utworzenia rezerw na sprawy sporne i pozostałe zobowiązania </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</si>
  <si>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</si>
  <si>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</si>
  <si>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</si>
  <si>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</si>
  <si>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</si>
  <si>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</si>
  <si>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</si>
  <si>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</si>
  <si>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</si>
  <si>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</si>
  <si>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</si>
  <si>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</si>
  <si>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</si>
  <si>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Obowiązkowa wpłata podmiotów objetych systemem gwarantowania oraz opłata na FWK</t>
  </si>
  <si>
    <t xml:space="preserve">        - individual customers, in this:</t>
  </si>
  <si>
    <t>- individual entrepreneurs</t>
  </si>
  <si>
    <t>- farmers</t>
  </si>
  <si>
    <t>Kredyty net / Depozyty (L/D)</t>
  </si>
  <si>
    <t>Kredyty brutto / Razem źródła finansowania*</t>
  </si>
  <si>
    <t>Gross loans / Total funding sources*</t>
  </si>
  <si>
    <t>Podstawowe dane finansowe 
Banku BGŻ BNP Paribas S.A.*</t>
  </si>
  <si>
    <t>Key financial data of 
Bank BGŻ BNP Paribas S.A.*</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</si>
  <si>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</si>
  <si>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</si>
  <si>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</si>
  <si>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</si>
  <si>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</si>
  <si>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</si>
  <si>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</si>
  <si>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</si>
  <si>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</si>
  <si>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</si>
  <si>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</si>
  <si>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</si>
  <si>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</si>
  <si>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</si>
  <si>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</si>
  <si>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</si>
  <si>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Statutory payment from entities included in the guarantee system and payment to the Borrower Support Fund</t>
  </si>
  <si>
    <t>Ogólne koszty administracyjne i amortyzacja, razem</t>
  </si>
  <si>
    <t>Zobowiązania z tytułu bieżącego podatku dochodowego</t>
  </si>
  <si>
    <t>stan na koniec okresu</t>
  </si>
  <si>
    <t>as at period-end</t>
  </si>
  <si>
    <t>Sieć placówek</t>
  </si>
  <si>
    <t>Total</t>
  </si>
  <si>
    <t>Łączny współczynnik kapitałowy</t>
  </si>
  <si>
    <t>Całkowity wymóg kapitałowy</t>
  </si>
  <si>
    <t>- instytucje sektora budżetowego</t>
  </si>
  <si>
    <t>- pozostałe podmioty</t>
  </si>
  <si>
    <t>- należności leasingowe</t>
  </si>
  <si>
    <t>- lease receivables</t>
  </si>
  <si>
    <t>30/06/2016</t>
  </si>
  <si>
    <t>IIQ 2016</t>
  </si>
  <si>
    <t>Oddziały</t>
  </si>
  <si>
    <r>
      <t xml:space="preserve">Punkty Obsługi Klienta
</t>
    </r>
    <r>
      <rPr>
        <sz val="10"/>
        <color rgb="FF177B57"/>
        <rFont val="Tahoma"/>
        <family val="2"/>
        <charset val="238"/>
      </rPr>
      <t>(exSygma Bank Polska)</t>
    </r>
  </si>
  <si>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</si>
  <si>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</si>
  <si>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</si>
  <si>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</si>
  <si>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</si>
  <si>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</si>
  <si>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</si>
  <si>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Ekspozycje wg kryterium wystąpienia przesłanek utraty wartości</t>
  </si>
  <si>
    <t>The exposure by indications of impairment</t>
  </si>
  <si>
    <r>
      <t xml:space="preserve">Customer Service Desks
</t>
    </r>
    <r>
      <rPr>
        <sz val="10"/>
        <color rgb="FF177B57"/>
        <rFont val="Tahoma"/>
        <family val="2"/>
        <charset val="238"/>
      </rPr>
      <t>(exSygma Bank Polska)</t>
    </r>
  </si>
  <si>
    <t>30/09/2016</t>
  </si>
  <si>
    <t>IIIQ 2016</t>
  </si>
  <si>
    <t>Total capital ratio</t>
  </si>
  <si>
    <t>Total capital ratio (%)</t>
  </si>
  <si>
    <t>– związane z siecią placówek partnerskich</t>
  </si>
  <si>
    <t>– related to partners’ network</t>
  </si>
  <si>
    <t xml:space="preserve">    - wynik z lat ubiegłych </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</si>
  <si>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</si>
  <si>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</si>
  <si>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31/12/2016</t>
  </si>
  <si>
    <t>IVQ 2016</t>
  </si>
  <si>
    <t>* Porównywalność danych z wynikami za 2015 r. i 2014 r. została zaburzona przez fakt prospektywnego ujęcia wyników BNP Paribas Bank Polska w wyniku Grupy tj. od 30 kwietnia 2015 r. oraz brak konsolidacji wyników Sygma Bank Polska w danych za 11M 2015 r. oraz za rok 2014. Sygma Bank Polska został włączony w struktury Grupy od 1 grudnia 2015 r.</t>
  </si>
  <si>
    <t>31/03/2017</t>
  </si>
  <si>
    <t>IQ 2017</t>
  </si>
  <si>
    <t xml:space="preserve">Z tytułu utworzonych odpisów aktualizujących wartość pozostałych należności </t>
  </si>
  <si>
    <r>
      <t>Impairment charges on other receivables</t>
    </r>
    <r>
      <rPr>
        <sz val="8"/>
        <color indexed="8"/>
        <rFont val="ArialNarrow"/>
      </rPr>
      <t xml:space="preserve"> </t>
    </r>
  </si>
  <si>
    <t>* Data comparability vs years 2015 and 2014 was upset by the prospective recognition of the result of BNPP Polska in the profit or loss of the Capital Group in the year 2015, i.e. from 30 April 2015, and failure to consolidate the results of Sygma Bank Polska for the 11 months of 2015 and in the year 2014. Sygma Bank Polska was integrated into the Group’s structure on 1 December 2015.</t>
  </si>
  <si>
    <t>30/06/2017</t>
  </si>
  <si>
    <t>IIQ 2017</t>
  </si>
  <si>
    <t xml:space="preserve">– od obsługi rachunków i operacji rozliczeniowych </t>
  </si>
  <si>
    <t>– account maintenance and settlements</t>
  </si>
  <si>
    <t>30/09/2017</t>
  </si>
  <si>
    <t>IIIQ 2017</t>
  </si>
  <si>
    <t>Odwrotna kolejność okresów</t>
  </si>
  <si>
    <t>Zobowiązania z tytułu sprzedanych papierów wartościowych z udzielonym przyrzeczeniem odkupu</t>
  </si>
  <si>
    <t>31/12/2017</t>
  </si>
  <si>
    <t>IVQ 2017</t>
  </si>
  <si>
    <t>31/03/2018</t>
  </si>
  <si>
    <t>IQ 2018</t>
  </si>
  <si>
    <t>Kredyty i pożyczki udzielone klientom wyceniane wg zamortyzowanego kosztu, w tym:</t>
  </si>
  <si>
    <t>Loans and advances to customers measured in amortised cost, including:</t>
  </si>
  <si>
    <t>Kredyty i pożyczki udzielone klientom wyceniane wg wartości godziwej przez rachunek zysków i strat</t>
  </si>
  <si>
    <t>Loans and advances to customers measured at fair value through profit or loss</t>
  </si>
  <si>
    <t>Instrumenty dłużne wyceniane wg zamortyzowanego kosztu</t>
  </si>
  <si>
    <t>Debt instruments measured at amortised cost</t>
  </si>
  <si>
    <t>Instrumenty pochodne w ramach rachunkowosci zabezpieczeń wartosci godziwej</t>
  </si>
  <si>
    <t>Derivative instruments as part of fair value hedge accounting</t>
  </si>
  <si>
    <t>Instrumenty dłużne wyceniane w wartości godziwej przez rachunek zysków i strat</t>
  </si>
  <si>
    <t>Debt instruments measured at fair value through profit or loss</t>
  </si>
  <si>
    <t>Instrumenty dłużne wyceniane w wartości godziwej przez pozostałe całkowite dochody</t>
  </si>
  <si>
    <t>Debt instruments measured at fair value through other comprehensive income</t>
  </si>
  <si>
    <t>Różnice z rachunkowości zabezpieczeń dotyczące wartości godziwej pozycji zabezpieczanych</t>
  </si>
  <si>
    <t>Differences from hedge accounting regarding the fair value of hedged items</t>
  </si>
  <si>
    <t>Kredyty i pożyczki udzielone klientom wyceniane wg zamortyzowanego kosztu</t>
  </si>
  <si>
    <t>Loans and advances to customers measured at amortised cost</t>
  </si>
  <si>
    <t>Financial assets available for sale</t>
  </si>
  <si>
    <t>Papiery wartościowe wyceniane wg zamortyzowanego kosztu</t>
  </si>
  <si>
    <t>Securities measured at amortised cost</t>
  </si>
  <si>
    <t>Instrumenty finansowe wyceniane wg wartości godziwej przez rachunek zysków i strat</t>
  </si>
  <si>
    <t xml:space="preserve">Financial instruments measured at fair value through profit or loss </t>
  </si>
  <si>
    <t>Papiery wartościowe wyceniane wg wartości godziwej przez pozostałe całkowite dochody</t>
  </si>
  <si>
    <t xml:space="preserve">Securities measured at fair value through other comprehensive income </t>
  </si>
  <si>
    <t>IIQ 2018</t>
  </si>
  <si>
    <t>– z tytułu działalności kredytowej i leasingu</t>
  </si>
  <si>
    <t>– loans and leasing</t>
  </si>
  <si>
    <t>– z tytułu obsługi rachunków</t>
  </si>
  <si>
    <t>– account maintenance</t>
  </si>
  <si>
    <t>– z tytułu obsługi gotówkowej</t>
  </si>
  <si>
    <t>– cash handling</t>
  </si>
  <si>
    <t>– za przelewy i usługi bankowości elektronicznej</t>
  </si>
  <si>
    <t>– payments and electronic banking</t>
  </si>
  <si>
    <t>– z tytułu gwarancji i operacji dokumentowych</t>
  </si>
  <si>
    <t>– guarantees and letters of credits</t>
  </si>
  <si>
    <t>– za zarządzanie aktywami i operacje brokerskie</t>
  </si>
  <si>
    <t xml:space="preserve">– asset management and brokerage </t>
  </si>
  <si>
    <t>– z tytułu obsługi kart płatniczych i kredytowych</t>
  </si>
  <si>
    <t>– payment and credit cards</t>
  </si>
  <si>
    <t>– z tytułu sprzedaży produktów ubezpieczeniowych</t>
  </si>
  <si>
    <t>– insurance activities</t>
  </si>
  <si>
    <t>– pośrednictwo w sprzedaży produktów i pozyskiwanie klientów</t>
  </si>
  <si>
    <t>– sale of products and customer's acquisition</t>
  </si>
  <si>
    <t>– pozostałe prowizje</t>
  </si>
  <si>
    <t>– other</t>
  </si>
  <si>
    <t>– z tytułusprzedaży produktów ubezpieczeniowych</t>
  </si>
  <si>
    <t>* W 2 kwartale 2018 roku dokonano zmiany sposobu prezentacji wyników z tytułu prowizji. Dla zachowania porównywalności zmiana ta została przeprowadzona dla wszystkich kwartałów 2017 roku</t>
  </si>
  <si>
    <t xml:space="preserve">* In 2Q 2018 the Bank changed the presentation of NF&amp;C income. In order to maintain comparability the change was applied to all quarters of 2017. </t>
  </si>
  <si>
    <t>– od kredytów i pożyczek**</t>
  </si>
  <si>
    <t>– loans and advances**</t>
  </si>
  <si>
    <t>– pozostałe**</t>
  </si>
  <si>
    <t>– other**</t>
  </si>
  <si>
    <t>– od otrzymanych kredytów i pożyczek**</t>
  </si>
  <si>
    <t>– od kart płatniczych***</t>
  </si>
  <si>
    <t>– payment cards***</t>
  </si>
  <si>
    <t>– pozostałe**/***</t>
  </si>
  <si>
    <t xml:space="preserve">– other**/*** </t>
  </si>
  <si>
    <t xml:space="preserve">** W IV kw. 2016 r. dokonano przeniesienia przychodów i kosztów dotyczących faktoringu z pozostałych prowizji do prowizji kredytowych. W celu zachowania porównywalności zmiany tej dokonano we wszystkich kwartałach 2016 i 2015. </t>
  </si>
  <si>
    <t>** In Q4 2016 reclassification of  F&amp;C related to factoring from other fee income to loans and advances was made. In order to maintain comparability the change was applied to all quarters of 2016 and 2015.</t>
  </si>
  <si>
    <t xml:space="preserve">*** W III kw. 2017 r. dokonano przeniesienia kosztów dotyczących obsługi płatności elektronicznych dotychczas prezentowanych w ramach pozostałych prowizji do prowizji kartowych. W celu zachowania porównywalności zmiany tej dokonano we wszystkich kwartałach 2017 i 2016 r. </t>
  </si>
  <si>
    <t xml:space="preserve">*** In 3Q 2017 reclassification of  F&amp;C costs related to electronic payment services from other fees to cards fees was made. In order to maintain comparability the change was applied to all quarters of 2017 and 2016. </t>
  </si>
  <si>
    <t>– other**/***</t>
  </si>
  <si>
    <t>Wynik z tytułu opłat i prowizji*</t>
  </si>
  <si>
    <t>Net fee and commission income*</t>
  </si>
  <si>
    <t>Przychody z tytułu opłat i prowizji*:</t>
  </si>
  <si>
    <t>Fee and commission income*</t>
  </si>
  <si>
    <t>Koszty z tytułu opłat i prowizji*:</t>
  </si>
  <si>
    <t>Fee and commission expense*</t>
  </si>
  <si>
    <t>Koszty dotyczące odszkodowań kar i grzywien</t>
  </si>
  <si>
    <t>Costs of compensations, penalties and fines</t>
  </si>
  <si>
    <t>IIIQ 2018</t>
  </si>
  <si>
    <t>Wycena aktywów finansowych wycenianych przez inne całkowite dochody</t>
  </si>
  <si>
    <t xml:space="preserve">Measurement of financial assets measured through other comprehensive income </t>
  </si>
  <si>
    <t>Z tytułu odzyskanych odszkodowań</t>
  </si>
  <si>
    <t>Recovered indemnities</t>
  </si>
  <si>
    <t xml:space="preserve">  - niebankowym podmiotom finansowym</t>
  </si>
  <si>
    <t xml:space="preserve">      non-banking financial institutions</t>
  </si>
  <si>
    <t xml:space="preserve">  - klientom indywidualnym</t>
  </si>
  <si>
    <t xml:space="preserve">      retail customers</t>
  </si>
  <si>
    <t xml:space="preserve">  - podmiotom gospodarczym</t>
  </si>
  <si>
    <t xml:space="preserve">      economic operators</t>
  </si>
  <si>
    <t xml:space="preserve"> - w tym rolnikom indywidualnym</t>
  </si>
  <si>
    <t xml:space="preserve">              including retail farmers</t>
  </si>
  <si>
    <t xml:space="preserve">  - instytucjom sektora budżetowego</t>
  </si>
  <si>
    <t xml:space="preserve">      public sector institutions</t>
  </si>
  <si>
    <t xml:space="preserve">  - naleznosci leasingowe</t>
  </si>
  <si>
    <t xml:space="preserve">      leasing receivables</t>
  </si>
  <si>
    <t>Dłużne papiery wartościowe dostępne do sprzedaży</t>
  </si>
  <si>
    <t>Debt securities available for sale</t>
  </si>
  <si>
    <t>Instrumenty pochodne w ramach rachunkowości zabezpieczeń wartości godziwej</t>
  </si>
  <si>
    <t>Amounts due from banks</t>
  </si>
  <si>
    <t>Loans and advances to customers measured at amortised cost, including:</t>
  </si>
  <si>
    <t>* W 3 kwartale 2018 roku dokonano zmiany sposobu prezentacji wyników z tytułu odsetek. Dla zachowania porównywalności zmiana ta została przeprowadzona dla wszystkich kwartałów 2017 roku</t>
  </si>
  <si>
    <t xml:space="preserve">* In 3Q 2018 the Bank changed the presentation of Net interest income. In order to maintain comparability the change was applied to all quarters of 2017. </t>
  </si>
  <si>
    <t>Niebankowym podmiotom finansowym</t>
  </si>
  <si>
    <t>Non-banking financial entities</t>
  </si>
  <si>
    <t xml:space="preserve"> - kredyty o charakterze bieżącym</t>
  </si>
  <si>
    <t xml:space="preserve"> - overdrafts</t>
  </si>
  <si>
    <t xml:space="preserve"> - kredyty inwestycyjne</t>
  </si>
  <si>
    <t xml:space="preserve"> - investment loans</t>
  </si>
  <si>
    <t xml:space="preserve"> - kredyty pozostałe</t>
  </si>
  <si>
    <t xml:space="preserve"> - other loans</t>
  </si>
  <si>
    <t>Klientom indywidualnym</t>
  </si>
  <si>
    <t>Retail customers</t>
  </si>
  <si>
    <t xml:space="preserve"> - kredyty na nieruchomości</t>
  </si>
  <si>
    <t xml:space="preserve"> - mortgages</t>
  </si>
  <si>
    <t>Podmiotom gospodarczym</t>
  </si>
  <si>
    <t>Business operatolrs</t>
  </si>
  <si>
    <t xml:space="preserve">              w tym Rolnikom indywidualnym</t>
  </si>
  <si>
    <t xml:space="preserve">                  including Farmers</t>
  </si>
  <si>
    <t xml:space="preserve">           - kredyty o charakterze bieżącym</t>
  </si>
  <si>
    <t xml:space="preserve">               - overdrafts</t>
  </si>
  <si>
    <t xml:space="preserve">           - kredyty inwestycyjne</t>
  </si>
  <si>
    <t xml:space="preserve">               - investment loans</t>
  </si>
  <si>
    <t xml:space="preserve">           - kredyty pozostałe</t>
  </si>
  <si>
    <t xml:space="preserve">               - other loans</t>
  </si>
  <si>
    <t>Instytucjom sektora budżetowego</t>
  </si>
  <si>
    <t>Public sector institutions</t>
  </si>
  <si>
    <t>Należności leasingowe</t>
  </si>
  <si>
    <t>Lease receivables</t>
  </si>
  <si>
    <t>Kredyty i pożyczki brutto wyceniane wg zamortyzowanego kosztu, razem</t>
  </si>
  <si>
    <t>Total loans and advances to customers measured at amortised cost, gross</t>
  </si>
  <si>
    <t>Impairment allowance</t>
  </si>
  <si>
    <t>Kredyty i pożyczki netto wyceniane wg zamortyzowanego kosztu, razem</t>
  </si>
  <si>
    <t>Total loans and advances to customers measured at amortised cost, net</t>
  </si>
  <si>
    <t>Kredyty i pożyczki brutto</t>
  </si>
  <si>
    <t>Kredyty i pożyczki netto</t>
  </si>
  <si>
    <t>* W 3 kwartale 2018 roku dokonano zmiany sposobu prezentacji Kredytów i pożyczek brutto wycenianych wg zamortyzowanego kosztu. Dla zachowania porównywalności zmiana ta została przeprowadzona od 3 kwartału 2017 roku</t>
  </si>
  <si>
    <t xml:space="preserve">* In 3Q 2018 the Bank changed the presentation of Total loans and advances to customers measured at amortised cost. In order to maintain comparability the change was applied to all quarters starting from 3Q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</si>
</sst>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_-* #,##0.00_-;\-* #,##0.00_-;_-* &quot;-&quot;??_-;_-@_-"/>
    <numFmt numFmtId="166" formatCode="_(* #,##0.0%_);_(* \(#,##0.0%\);_(* &quot;-&quot;??_);_(@_)"/>
    <numFmt numFmtId="167" formatCode="dd\/mm\/yyyy"/>
    <numFmt numFmtId="168" formatCode="0.0%"/>
    <numFmt numFmtId="169" formatCode="_(* #,##0.000_);_(* \(#,##0.000\);_(* &quot;-&quot;??_);_(@_)"/>
    <numFmt numFmtId="170" formatCode="_(* #,##0.0000_);_(* \(#,##0.0000\);_(* &quot;-&quot;??_);_(@_)"/>
    <numFmt numFmtId="171" formatCode="_-* #,##0_-;\-* #,##0_-;_-* &quot;-&quot;??_-;_-@_-"/>
    <numFmt numFmtId="172" formatCode="_(* #,##0.00%_);_(* \(#,##0.00%\);_(* &quot;-&quot;??_);_(@_)"/>
  </numFmts>
  <fonts count="61">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i/>
      <sz val="10"/>
      <color rgb="FFFF0000"/>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0"/>
      <color rgb="FF177B57"/>
      <name val="Tahoma"/>
      <family val="2"/>
      <charset val="238"/>
    </font>
    <font>
      <sz val="11"/>
      <color theme="1"/>
      <name val="Czcionka tekstu podstawowego"/>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11"/>
      <color rgb="FF008578"/>
      <name val="Arial"/>
      <family val="2"/>
      <charset val="238"/>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
      <sz val="8"/>
      <color indexed="8"/>
      <name val="ArialNarrow"/>
    </font>
    <font>
      <b/>
      <sz val="14"/>
      <color theme="3"/>
      <name val="Tahoma"/>
      <family val="2"/>
      <charset val="238"/>
    </font>
    <font>
      <i/>
      <sz val="10"/>
      <color rgb="FF0070C0"/>
      <name val="Arial"/>
      <family val="2"/>
      <charset val="238"/>
    </font>
    <font>
      <sz val="10"/>
      <color rgb="FF0070C0"/>
      <name val="Tahoma"/>
      <family val="2"/>
      <charset val="238"/>
    </font>
  </fonts>
  <fills count="9">
    <fill>
      <patternFill patternType="none"/>
    </fill>
    <fill>
      <patternFill patternType="gray125"/>
    </fill>
    <fill>
      <patternFill patternType="solid">
        <fgColor rgb="FF177B57"/>
        <bgColor indexed="64"/>
      </patternFill>
    </fill>
    <fill>
      <patternFill patternType="solid">
        <fgColor rgb="FFD2DCAA"/>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DCE6F1"/>
        <bgColor indexed="64"/>
      </patternFill>
    </fill>
  </fills>
  <borders count="13">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
      <left/>
      <right/>
      <top/>
      <bottom style="thin">
        <color auto="1"/>
      </bottom>
      <diagonal/>
    </border>
    <border>
      <left/>
      <right/>
      <top/>
      <bottom style="thin">
        <color indexed="49"/>
      </bottom>
      <diagonal/>
    </border>
    <border>
      <left style="thick">
        <color indexed="9"/>
      </left>
      <right style="thick">
        <color indexed="9"/>
      </right>
      <top/>
      <bottom style="thin">
        <color indexed="49"/>
      </bottom>
      <diagonal/>
    </border>
    <border>
      <left/>
      <right/>
      <top style="thin">
        <color auto="1"/>
      </top>
      <bottom style="thin">
        <color auto="1"/>
      </bottom>
      <diagonal/>
    </border>
  </borders>
  <cellStyleXfs count="7">
    <xf numFmtId="0" fontId="0" fillId="0" borderId="0"/>
    <xf numFmtId="0" fontId="1" fillId="0" borderId="0" applyNumberFormat="0" applyFill="0" applyBorder="0" applyAlignment="0" applyProtection="0">
      <alignment vertical="top"/>
      <protection locked="0"/>
    </xf>
    <xf numFmtId="165" fontId="6" fillId="0" borderId="0" applyFont="0" applyFill="0" applyBorder="0" applyAlignment="0" applyProtection="0"/>
    <xf numFmtId="0" fontId="41" fillId="0" borderId="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cellStyleXfs>
  <cellXfs count="300">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7"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6"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21" fillId="0" borderId="0" xfId="0" applyFont="1" applyAlignment="1">
      <alignment horizontal="center" vertical="top" wrapText="1"/>
    </xf>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6"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4" borderId="0" xfId="0" applyFont="1" applyFill="1" applyAlignment="1">
      <alignment horizontal="left" indent="1"/>
    </xf>
    <xf numFmtId="164" fontId="7" fillId="4" borderId="0" xfId="2" applyNumberFormat="1" applyFont="1" applyFill="1" applyBorder="1" applyAlignment="1">
      <alignment horizontal="right" vertical="top"/>
    </xf>
    <xf numFmtId="0" fontId="4" fillId="4" borderId="0" xfId="0" applyFont="1" applyFill="1"/>
    <xf numFmtId="0" fontId="22" fillId="0" borderId="0" xfId="0" applyFont="1"/>
    <xf numFmtId="164" fontId="22"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70" fontId="9" fillId="0" borderId="0" xfId="0" applyNumberFormat="1" applyFont="1" applyAlignment="1">
      <alignment horizontal="left" vertical="top" wrapText="1" indent="1"/>
    </xf>
    <xf numFmtId="0" fontId="19" fillId="3" borderId="0" xfId="0" applyFont="1" applyFill="1" applyAlignment="1">
      <alignment horizontal="left" vertical="top" wrapText="1" indent="1"/>
    </xf>
    <xf numFmtId="0" fontId="7" fillId="3" borderId="0" xfId="0" applyFont="1" applyFill="1" applyAlignment="1">
      <alignment horizontal="left" vertical="top" wrapText="1" indent="1"/>
    </xf>
    <xf numFmtId="164" fontId="24" fillId="0" borderId="0" xfId="2" applyNumberFormat="1" applyFont="1" applyFill="1" applyBorder="1" applyAlignment="1">
      <alignment horizontal="right" vertical="top"/>
    </xf>
    <xf numFmtId="0" fontId="0" fillId="0" borderId="0" xfId="0" applyFill="1"/>
    <xf numFmtId="0" fontId="17" fillId="3" borderId="0" xfId="0" applyFont="1" applyFill="1" applyAlignment="1">
      <alignment horizontal="left" vertical="top" wrapText="1" indent="1"/>
    </xf>
    <xf numFmtId="49" fontId="19" fillId="3" borderId="0" xfId="0" applyNumberFormat="1" applyFont="1" applyFill="1" applyAlignment="1">
      <alignment horizontal="left" vertical="top" wrapText="1" indent="1"/>
    </xf>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5"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6" fillId="0" borderId="0" xfId="0" applyFont="1"/>
    <xf numFmtId="0" fontId="11" fillId="2" borderId="1" xfId="0" applyFont="1" applyFill="1" applyBorder="1" applyAlignment="1">
      <alignment vertical="center" wrapText="1"/>
    </xf>
    <xf numFmtId="0" fontId="5" fillId="3" borderId="0" xfId="0" applyFont="1" applyFill="1"/>
    <xf numFmtId="0" fontId="13" fillId="0" borderId="0" xfId="0" applyFont="1" applyAlignment="1">
      <alignment vertical="top" wrapText="1"/>
    </xf>
    <xf numFmtId="0" fontId="17" fillId="3" borderId="0" xfId="0" applyFont="1" applyFill="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9" fillId="3" borderId="0" xfId="0" applyFont="1" applyFill="1" applyAlignment="1">
      <alignment horizontal="left" vertical="top" indent="1"/>
    </xf>
    <xf numFmtId="0" fontId="10" fillId="0" borderId="0" xfId="0" applyFont="1" applyAlignment="1">
      <alignment vertical="top" wrapText="1"/>
    </xf>
    <xf numFmtId="0" fontId="27" fillId="3" borderId="0" xfId="0" applyFont="1" applyFill="1" applyAlignment="1">
      <alignment vertical="top" wrapText="1"/>
    </xf>
    <xf numFmtId="0" fontId="7" fillId="0" borderId="0" xfId="0" applyFont="1" applyAlignment="1">
      <alignment vertical="top" wrapText="1"/>
    </xf>
    <xf numFmtId="0" fontId="19" fillId="3" borderId="0" xfId="0" applyFont="1" applyFill="1" applyAlignment="1">
      <alignment vertical="top" wrapText="1"/>
    </xf>
    <xf numFmtId="0" fontId="19" fillId="3" borderId="0" xfId="0" quotePrefix="1" applyFont="1" applyFill="1" applyAlignment="1">
      <alignment horizontal="left" vertical="top" indent="1"/>
    </xf>
    <xf numFmtId="0" fontId="19" fillId="3" borderId="0" xfId="0" quotePrefix="1" applyFont="1" applyFill="1" applyAlignment="1">
      <alignment horizontal="left" vertical="top" wrapText="1" inden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19"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3"/>
    </xf>
    <xf numFmtId="49" fontId="7"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4"/>
    </xf>
    <xf numFmtId="49" fontId="19" fillId="3" borderId="0" xfId="0" applyNumberFormat="1" applyFont="1" applyFill="1" applyAlignment="1">
      <alignment horizontal="left" vertical="top" wrapText="1" indent="4"/>
    </xf>
    <xf numFmtId="49" fontId="7" fillId="0" borderId="0" xfId="0" applyNumberFormat="1" applyFont="1" applyFill="1" applyAlignment="1">
      <alignment horizontal="left" vertical="top" wrapText="1" indent="1"/>
    </xf>
    <xf numFmtId="0" fontId="28" fillId="0" borderId="0" xfId="0" applyFont="1"/>
    <xf numFmtId="164" fontId="7" fillId="0" borderId="5" xfId="2" applyNumberFormat="1" applyFont="1" applyFill="1" applyBorder="1" applyAlignment="1">
      <alignment horizontal="right" vertical="top"/>
    </xf>
    <xf numFmtId="164" fontId="9" fillId="0" borderId="0" xfId="2" applyNumberFormat="1" applyFont="1" applyFill="1" applyBorder="1" applyAlignment="1">
      <alignment horizontal="right" vertical="top"/>
    </xf>
    <xf numFmtId="0" fontId="0" fillId="0" borderId="0" xfId="0" applyAlignment="1">
      <alignment horizontal="left" indent="1"/>
    </xf>
    <xf numFmtId="0" fontId="30" fillId="3" borderId="0" xfId="0" applyFont="1" applyFill="1" applyAlignment="1">
      <alignment horizontal="left" indent="1"/>
    </xf>
    <xf numFmtId="49" fontId="31" fillId="0" borderId="0" xfId="0" applyNumberFormat="1" applyFont="1" applyAlignment="1">
      <alignment horizontal="left" vertical="top" wrapText="1" indent="1"/>
    </xf>
    <xf numFmtId="49" fontId="17" fillId="3" borderId="0" xfId="0" applyNumberFormat="1" applyFont="1" applyFill="1" applyAlignment="1">
      <alignment horizontal="left" vertical="top" wrapText="1" indent="1"/>
    </xf>
    <xf numFmtId="0" fontId="32" fillId="0" borderId="0" xfId="0" applyFont="1" applyAlignment="1">
      <alignment horizontal="right" wrapText="1"/>
    </xf>
    <xf numFmtId="49" fontId="13" fillId="0" borderId="0" xfId="0" applyNumberFormat="1" applyFont="1" applyAlignment="1">
      <alignment horizontal="left" vertical="top" wrapText="1" indent="1"/>
    </xf>
    <xf numFmtId="49" fontId="31" fillId="0" borderId="0" xfId="0" applyNumberFormat="1" applyFont="1" applyFill="1" applyAlignment="1">
      <alignment horizontal="left" vertical="top" wrapText="1" indent="1"/>
    </xf>
    <xf numFmtId="49" fontId="33" fillId="3"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4"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49" fontId="17" fillId="3" borderId="0" xfId="0" applyNumberFormat="1" applyFont="1" applyFill="1" applyAlignment="1">
      <alignment horizontal="left" vertical="top" wrapText="1" indent="4"/>
    </xf>
    <xf numFmtId="0" fontId="34" fillId="0" borderId="0" xfId="0" applyFont="1" applyAlignment="1">
      <alignment horizontal="right"/>
    </xf>
    <xf numFmtId="164" fontId="34" fillId="0" borderId="0" xfId="2" applyNumberFormat="1" applyFont="1" applyFill="1" applyBorder="1" applyAlignment="1">
      <alignment horizontal="right" vertical="top"/>
    </xf>
    <xf numFmtId="166" fontId="34" fillId="0" borderId="0" xfId="2" applyNumberFormat="1" applyFont="1" applyFill="1" applyBorder="1" applyAlignment="1">
      <alignment horizontal="right" vertical="top"/>
    </xf>
    <xf numFmtId="0" fontId="35" fillId="0" borderId="0" xfId="0" applyFont="1"/>
    <xf numFmtId="0" fontId="19" fillId="0" borderId="0" xfId="0" applyFont="1" applyAlignment="1">
      <alignment horizontal="left" vertical="top" wrapText="1" indent="1"/>
    </xf>
    <xf numFmtId="169" fontId="7" fillId="0" borderId="0" xfId="2" applyNumberFormat="1" applyFont="1" applyFill="1" applyBorder="1" applyAlignment="1">
      <alignment horizontal="right" vertical="top"/>
    </xf>
    <xf numFmtId="0" fontId="37" fillId="0" borderId="0" xfId="0" applyFont="1" applyAlignment="1">
      <alignment wrapText="1"/>
    </xf>
    <xf numFmtId="0" fontId="38" fillId="0" borderId="0" xfId="0" applyFont="1" applyAlignment="1">
      <alignment wrapText="1"/>
    </xf>
    <xf numFmtId="0" fontId="39" fillId="2" borderId="0" xfId="0" applyFont="1" applyFill="1" applyAlignment="1">
      <alignment vertical="center"/>
    </xf>
    <xf numFmtId="0" fontId="14" fillId="2" borderId="0" xfId="0" applyFont="1" applyFill="1" applyAlignment="1">
      <alignment horizontal="center" vertical="center" wrapText="1"/>
    </xf>
    <xf numFmtId="0" fontId="4" fillId="3" borderId="0" xfId="0" applyFont="1" applyFill="1" applyAlignment="1">
      <alignment vertical="center"/>
    </xf>
    <xf numFmtId="0" fontId="5" fillId="3" borderId="0" xfId="0" applyFont="1" applyFill="1" applyAlignment="1">
      <alignment vertical="center"/>
    </xf>
    <xf numFmtId="0" fontId="2" fillId="3" borderId="0" xfId="1" applyFont="1" applyFill="1" applyAlignment="1" applyProtection="1">
      <alignment horizontal="center" vertical="center"/>
    </xf>
    <xf numFmtId="0" fontId="2" fillId="0" borderId="0" xfId="1" applyFont="1" applyAlignment="1" applyProtection="1">
      <alignment horizontal="center" vertical="center"/>
    </xf>
    <xf numFmtId="168"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4"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4" fillId="0" borderId="0" xfId="5" applyNumberFormat="1" applyFont="1" applyFill="1" applyBorder="1" applyAlignment="1">
      <alignment horizontal="right" vertical="top"/>
    </xf>
    <xf numFmtId="164" fontId="7" fillId="5" borderId="0" xfId="2" applyNumberFormat="1" applyFont="1" applyFill="1" applyBorder="1" applyAlignment="1">
      <alignment horizontal="right" vertical="top"/>
    </xf>
    <xf numFmtId="0" fontId="4" fillId="5" borderId="0" xfId="0" applyFont="1" applyFill="1"/>
    <xf numFmtId="0" fontId="0" fillId="5" borderId="0" xfId="0" applyFill="1"/>
    <xf numFmtId="0" fontId="1" fillId="5" borderId="0" xfId="1" applyFill="1" applyAlignment="1" applyProtection="1"/>
    <xf numFmtId="168"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8" fontId="7" fillId="0" borderId="0" xfId="4" applyNumberFormat="1" applyFont="1" applyFill="1" applyBorder="1" applyAlignment="1">
      <alignment horizontal="right" vertical="top"/>
    </xf>
    <xf numFmtId="0" fontId="26" fillId="5"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0" fontId="5" fillId="3" borderId="0" xfId="0" applyFont="1" applyFill="1" applyAlignment="1">
      <alignment horizontal="left"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18" fillId="3" borderId="0" xfId="0" applyFont="1" applyFill="1" applyAlignment="1">
      <alignment horizontal="left" vertical="top" wrapText="1" indent="1"/>
    </xf>
    <xf numFmtId="164" fontId="19" fillId="0" borderId="4" xfId="5" applyNumberFormat="1" applyFont="1" applyFill="1" applyBorder="1" applyAlignment="1">
      <alignment horizontal="righ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0" fontId="13" fillId="3" borderId="0" xfId="0" applyFont="1" applyFill="1" applyAlignment="1">
      <alignment horizontal="left" vertical="top" wrapText="1" indent="1"/>
    </xf>
    <xf numFmtId="0" fontId="7" fillId="3" borderId="0" xfId="0" applyFont="1" applyFill="1" applyAlignment="1">
      <alignment horizontal="left" vertical="top" wrapText="1" indent="2"/>
    </xf>
    <xf numFmtId="0" fontId="19" fillId="3" borderId="0" xfId="0" applyFont="1" applyFill="1" applyAlignment="1">
      <alignment horizontal="left" vertical="top" wrapText="1" indent="2"/>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0" fontId="19" fillId="3" borderId="0" xfId="0" applyFont="1" applyFill="1" applyBorder="1" applyAlignment="1">
      <alignment horizontal="left" vertical="top" wrapText="1" indent="1"/>
    </xf>
    <xf numFmtId="164" fontId="19" fillId="0" borderId="4" xfId="2" applyNumberFormat="1" applyFont="1" applyFill="1" applyBorder="1" applyAlignment="1">
      <alignment horizontal="right" vertical="center"/>
    </xf>
    <xf numFmtId="0" fontId="19" fillId="3" borderId="0" xfId="0" applyFont="1" applyFill="1" applyAlignment="1">
      <alignment horizontal="left" vertical="center" wrapText="1" indent="1"/>
    </xf>
    <xf numFmtId="0" fontId="7" fillId="5" borderId="0" xfId="0" applyFont="1" applyFill="1"/>
    <xf numFmtId="166" fontId="7" fillId="0" borderId="0" xfId="5" applyNumberFormat="1" applyFont="1" applyFill="1" applyBorder="1" applyAlignment="1">
      <alignment vertical="top"/>
    </xf>
    <xf numFmtId="172" fontId="7" fillId="0" borderId="0" xfId="5" applyNumberFormat="1" applyFont="1" applyFill="1" applyBorder="1" applyAlignment="1">
      <alignment vertical="top"/>
    </xf>
    <xf numFmtId="166" fontId="7" fillId="0" borderId="0" xfId="5" applyNumberFormat="1" applyFont="1" applyFill="1" applyBorder="1" applyAlignment="1">
      <alignment horizontal="left" vertical="top"/>
    </xf>
    <xf numFmtId="0" fontId="29"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4" fillId="0" borderId="0" xfId="5" applyNumberFormat="1" applyFont="1" applyFill="1" applyBorder="1" applyAlignment="1">
      <alignment horizontal="right" vertical="center"/>
    </xf>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7"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0" fontId="14" fillId="3" borderId="0" xfId="0" applyFont="1" applyFill="1" applyAlignment="1">
      <alignment horizontal="left" vertical="top" wrapText="1" indent="1"/>
    </xf>
    <xf numFmtId="164" fontId="14" fillId="0" borderId="0" xfId="2" applyNumberFormat="1" applyFont="1" applyFill="1" applyBorder="1" applyAlignment="1">
      <alignment vertical="top"/>
    </xf>
    <xf numFmtId="165" fontId="17" fillId="0" borderId="0" xfId="2" applyNumberFormat="1" applyFont="1" applyFill="1" applyBorder="1" applyAlignment="1">
      <alignment vertical="top"/>
    </xf>
    <xf numFmtId="0" fontId="42" fillId="0" borderId="0" xfId="0" applyFont="1" applyAlignment="1">
      <alignment wrapText="1"/>
    </xf>
    <xf numFmtId="165" fontId="42" fillId="0" borderId="0" xfId="2" applyNumberFormat="1" applyFont="1" applyFill="1" applyBorder="1" applyAlignment="1">
      <alignment vertical="top"/>
    </xf>
    <xf numFmtId="171" fontId="43" fillId="0" borderId="0" xfId="2" applyNumberFormat="1" applyFont="1" applyFill="1" applyBorder="1" applyAlignment="1">
      <alignment vertical="top"/>
    </xf>
    <xf numFmtId="0" fontId="44" fillId="0" borderId="0" xfId="0" applyFont="1"/>
    <xf numFmtId="164" fontId="45" fillId="0" borderId="0" xfId="0" applyNumberFormat="1" applyFont="1"/>
    <xf numFmtId="165"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0" fontId="18" fillId="3"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6" fillId="0" borderId="0" xfId="0" applyFont="1" applyAlignment="1">
      <alignment vertical="top" wrapText="1"/>
    </xf>
    <xf numFmtId="0" fontId="46" fillId="3" borderId="0" xfId="0" applyFont="1" applyFill="1" applyAlignment="1">
      <alignment vertical="top" wrapText="1"/>
    </xf>
    <xf numFmtId="164" fontId="46"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49" fontId="14" fillId="3" borderId="0" xfId="0" applyNumberFormat="1" applyFont="1" applyFill="1" applyAlignment="1">
      <alignment horizontal="left" vertical="top" wrapText="1" indent="1"/>
    </xf>
    <xf numFmtId="164" fontId="47"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49" fontId="14" fillId="3" borderId="0" xfId="0" applyNumberFormat="1" applyFont="1" applyFill="1" applyAlignment="1">
      <alignment horizontal="left" vertical="center" wrapText="1"/>
    </xf>
    <xf numFmtId="0" fontId="14" fillId="0" borderId="0" xfId="0" applyFont="1" applyBorder="1" applyAlignment="1">
      <alignment horizontal="left" vertical="top" wrapText="1" indent="1"/>
    </xf>
    <xf numFmtId="0" fontId="14" fillId="3" borderId="0" xfId="0" applyFont="1" applyFill="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6" fillId="0" borderId="0" xfId="0" applyFont="1" applyAlignment="1">
      <alignment vertical="top" wrapText="1"/>
    </xf>
    <xf numFmtId="164" fontId="36" fillId="0" borderId="0" xfId="0" applyNumberFormat="1" applyFont="1" applyAlignment="1">
      <alignment vertical="top" wrapText="1"/>
    </xf>
    <xf numFmtId="166" fontId="14" fillId="0" borderId="0" xfId="2" applyNumberFormat="1" applyFont="1" applyFill="1" applyBorder="1" applyAlignment="1">
      <alignment horizontal="right" vertical="center"/>
    </xf>
    <xf numFmtId="166" fontId="14" fillId="0" borderId="0" xfId="2" applyNumberFormat="1" applyFont="1" applyFill="1" applyBorder="1" applyAlignment="1">
      <alignment horizontal="right" vertical="top"/>
    </xf>
    <xf numFmtId="0" fontId="48" fillId="0" borderId="0" xfId="0" applyFont="1" applyFill="1" applyAlignment="1">
      <alignment vertical="top"/>
    </xf>
    <xf numFmtId="0" fontId="49" fillId="0" borderId="0" xfId="0" applyFont="1" applyAlignment="1">
      <alignment horizontal="center" vertical="center" wrapText="1"/>
    </xf>
    <xf numFmtId="164" fontId="46" fillId="0" borderId="0" xfId="2" applyNumberFormat="1" applyFont="1" applyFill="1" applyBorder="1" applyAlignment="1">
      <alignment horizontal="right" vertical="center"/>
    </xf>
    <xf numFmtId="0" fontId="51" fillId="0" borderId="0" xfId="0" applyFont="1" applyAlignment="1">
      <alignment horizontal="left" vertical="center" indent="3" readingOrder="1"/>
    </xf>
    <xf numFmtId="0" fontId="50" fillId="0" borderId="0" xfId="0" applyFont="1"/>
    <xf numFmtId="3" fontId="52" fillId="0" borderId="0" xfId="0" applyNumberFormat="1" applyFont="1"/>
    <xf numFmtId="164" fontId="53" fillId="0" borderId="0" xfId="2" applyNumberFormat="1" applyFont="1" applyFill="1" applyBorder="1" applyAlignment="1">
      <alignment horizontal="right" vertical="top"/>
    </xf>
    <xf numFmtId="164" fontId="54" fillId="0" borderId="0" xfId="2" applyNumberFormat="1" applyFont="1" applyFill="1" applyBorder="1" applyAlignment="1">
      <alignment horizontal="right" vertical="top"/>
    </xf>
    <xf numFmtId="0" fontId="19" fillId="0" borderId="0" xfId="0" applyFont="1"/>
    <xf numFmtId="0" fontId="55" fillId="0" borderId="0" xfId="0" applyFont="1"/>
    <xf numFmtId="164" fontId="14" fillId="0" borderId="8" xfId="2" applyNumberFormat="1" applyFont="1" applyFill="1" applyBorder="1" applyAlignment="1">
      <alignment horizontal="right" vertical="top"/>
    </xf>
    <xf numFmtId="0" fontId="23" fillId="3" borderId="0" xfId="0" applyFont="1" applyFill="1" applyAlignment="1">
      <alignment horizontal="left" vertical="center" wrapText="1" indent="1"/>
    </xf>
    <xf numFmtId="0" fontId="56" fillId="0" borderId="0" xfId="0" applyFont="1" applyAlignment="1">
      <alignment horizontal="left" vertical="center" readingOrder="1"/>
    </xf>
    <xf numFmtId="164" fontId="35" fillId="0" borderId="0" xfId="0" applyNumberFormat="1" applyFont="1"/>
    <xf numFmtId="0" fontId="11" fillId="6" borderId="1" xfId="0" applyFont="1" applyFill="1" applyBorder="1" applyAlignment="1">
      <alignment horizontal="left" vertical="center" indent="1"/>
    </xf>
    <xf numFmtId="167" fontId="12" fillId="6" borderId="2" xfId="0" applyNumberFormat="1" applyFont="1" applyFill="1" applyBorder="1" applyAlignment="1">
      <alignment horizontal="center" vertical="center" wrapText="1"/>
    </xf>
    <xf numFmtId="167" fontId="12" fillId="6" borderId="2" xfId="3" applyNumberFormat="1" applyFont="1" applyFill="1" applyBorder="1" applyAlignment="1">
      <alignment horizontal="center" vertical="center" wrapText="1"/>
    </xf>
    <xf numFmtId="0" fontId="5" fillId="7" borderId="0" xfId="0" applyFont="1" applyFill="1"/>
    <xf numFmtId="0" fontId="19" fillId="7" borderId="0" xfId="0" applyFont="1" applyFill="1" applyAlignment="1">
      <alignment horizontal="left" vertical="top" wrapText="1" indent="1"/>
    </xf>
    <xf numFmtId="0" fontId="17" fillId="7" borderId="0" xfId="0" applyFont="1" applyFill="1" applyAlignment="1">
      <alignment horizontal="left" vertical="top" wrapText="1" indent="1"/>
    </xf>
    <xf numFmtId="0" fontId="14" fillId="7" borderId="0" xfId="0" applyFont="1" applyFill="1" applyAlignment="1">
      <alignment horizontal="left" vertical="top" wrapText="1" indent="1"/>
    </xf>
    <xf numFmtId="0" fontId="5" fillId="7" borderId="0" xfId="0" applyFont="1" applyFill="1" applyAlignment="1">
      <alignment horizontal="left" indent="1"/>
    </xf>
    <xf numFmtId="0" fontId="58" fillId="0" borderId="0" xfId="0" applyFont="1"/>
    <xf numFmtId="0" fontId="18" fillId="7" borderId="0" xfId="0" applyFont="1" applyFill="1" applyAlignment="1">
      <alignment horizontal="left" vertical="center" wrapText="1" indent="1"/>
    </xf>
    <xf numFmtId="0" fontId="19" fillId="7" borderId="0" xfId="0" applyFont="1" applyFill="1" applyAlignment="1">
      <alignment horizontal="left" vertical="center" wrapText="1" indent="1"/>
    </xf>
    <xf numFmtId="0" fontId="7" fillId="7" borderId="0" xfId="0" applyFont="1" applyFill="1" applyAlignment="1">
      <alignment horizontal="left" vertical="top" wrapText="1" indent="1"/>
    </xf>
    <xf numFmtId="0" fontId="19" fillId="7" borderId="0" xfId="0" quotePrefix="1" applyFont="1" applyFill="1" applyAlignment="1">
      <alignment horizontal="left" vertical="top" wrapText="1" indent="1"/>
    </xf>
    <xf numFmtId="0" fontId="18" fillId="7" borderId="0" xfId="0" applyFont="1" applyFill="1" applyAlignment="1">
      <alignment horizontal="left" vertical="top" wrapText="1" indent="1"/>
    </xf>
    <xf numFmtId="0" fontId="13" fillId="7" borderId="0" xfId="0" applyFont="1" applyFill="1" applyAlignment="1">
      <alignment horizontal="left" vertical="top" wrapText="1" indent="1"/>
    </xf>
    <xf numFmtId="0" fontId="7" fillId="7" borderId="0" xfId="0" applyFont="1" applyFill="1" applyAlignment="1">
      <alignment horizontal="left" vertical="top" wrapText="1" indent="2"/>
    </xf>
    <xf numFmtId="0" fontId="19" fillId="7" borderId="0" xfId="0" applyFont="1" applyFill="1" applyAlignment="1">
      <alignment horizontal="left" vertical="top" wrapText="1" indent="2"/>
    </xf>
    <xf numFmtId="0" fontId="19" fillId="7" borderId="0" xfId="0" applyFont="1" applyFill="1" applyBorder="1" applyAlignment="1">
      <alignment horizontal="left" vertical="top" wrapText="1" indent="1"/>
    </xf>
    <xf numFmtId="49" fontId="19" fillId="7" borderId="0" xfId="0" applyNumberFormat="1" applyFont="1" applyFill="1" applyAlignment="1">
      <alignment horizontal="left" vertical="top" wrapText="1" indent="1"/>
    </xf>
    <xf numFmtId="0" fontId="17" fillId="7" borderId="0" xfId="0" applyFont="1" applyFill="1" applyAlignment="1">
      <alignment vertical="top" wrapText="1"/>
    </xf>
    <xf numFmtId="0" fontId="46" fillId="7" borderId="0" xfId="0" applyFont="1" applyFill="1" applyAlignment="1">
      <alignment vertical="top" wrapText="1"/>
    </xf>
    <xf numFmtId="0" fontId="19" fillId="7" borderId="0" xfId="0" applyFont="1" applyFill="1" applyAlignment="1">
      <alignment horizontal="left" vertical="top" indent="1"/>
    </xf>
    <xf numFmtId="0" fontId="27" fillId="7" borderId="0" xfId="0" applyFont="1" applyFill="1" applyAlignment="1">
      <alignment vertical="top" wrapText="1"/>
    </xf>
    <xf numFmtId="0" fontId="19" fillId="7" borderId="0" xfId="0" applyFont="1" applyFill="1" applyAlignment="1">
      <alignment vertical="top" wrapText="1"/>
    </xf>
    <xf numFmtId="0" fontId="19" fillId="7" borderId="0" xfId="0" quotePrefix="1" applyFont="1" applyFill="1" applyAlignment="1">
      <alignment horizontal="left" vertical="top" indent="1"/>
    </xf>
    <xf numFmtId="49" fontId="17" fillId="7" borderId="0" xfId="0" applyNumberFormat="1" applyFont="1" applyFill="1" applyAlignment="1">
      <alignment horizontal="left" vertical="top" wrapText="1" indent="1"/>
    </xf>
    <xf numFmtId="49" fontId="19" fillId="7" borderId="0" xfId="0" applyNumberFormat="1" applyFont="1" applyFill="1" applyAlignment="1">
      <alignment horizontal="left" vertical="top" wrapText="1" indent="2"/>
    </xf>
    <xf numFmtId="49" fontId="7" fillId="7" borderId="0" xfId="0" applyNumberFormat="1" applyFont="1" applyFill="1" applyAlignment="1">
      <alignment horizontal="left" vertical="top" wrapText="1" indent="2"/>
    </xf>
    <xf numFmtId="49" fontId="19" fillId="7" borderId="0" xfId="0" applyNumberFormat="1" applyFont="1" applyFill="1" applyAlignment="1">
      <alignment horizontal="left" vertical="top" wrapText="1" indent="4"/>
    </xf>
    <xf numFmtId="49" fontId="14" fillId="7" borderId="0" xfId="0" applyNumberFormat="1" applyFont="1" applyFill="1" applyAlignment="1">
      <alignment horizontal="left" vertical="top" wrapText="1" indent="1"/>
    </xf>
    <xf numFmtId="0" fontId="30" fillId="7" borderId="0" xfId="0" applyFont="1" applyFill="1" applyAlignment="1">
      <alignment horizontal="left" indent="1"/>
    </xf>
    <xf numFmtId="49" fontId="33" fillId="7" borderId="0" xfId="0" applyNumberFormat="1" applyFont="1" applyFill="1" applyAlignment="1">
      <alignment horizontal="left" vertical="top" wrapText="1" indent="1"/>
    </xf>
    <xf numFmtId="49" fontId="17" fillId="7" borderId="0" xfId="0" applyNumberFormat="1" applyFont="1" applyFill="1" applyAlignment="1">
      <alignment horizontal="left" vertical="top" wrapText="1" indent="4"/>
    </xf>
    <xf numFmtId="49" fontId="14" fillId="7" borderId="0" xfId="0" applyNumberFormat="1" applyFont="1" applyFill="1" applyAlignment="1">
      <alignment horizontal="left" vertical="center" wrapText="1"/>
    </xf>
    <xf numFmtId="0" fontId="23" fillId="7" borderId="0" xfId="0" applyFont="1" applyFill="1" applyAlignment="1">
      <alignment horizontal="left" vertical="center" wrapText="1" indent="1"/>
    </xf>
    <xf numFmtId="0" fontId="14" fillId="7" borderId="0" xfId="0" applyFont="1" applyFill="1" applyBorder="1" applyAlignment="1">
      <alignment horizontal="left" vertical="top" wrapText="1" indent="1"/>
    </xf>
    <xf numFmtId="0" fontId="11" fillId="6" borderId="1" xfId="0" applyFont="1" applyFill="1" applyBorder="1" applyAlignment="1">
      <alignment horizontal="left" vertical="center" wrapText="1"/>
    </xf>
    <xf numFmtId="0" fontId="11" fillId="6" borderId="1" xfId="0" applyFont="1" applyFill="1" applyBorder="1" applyAlignment="1">
      <alignment horizontal="left" vertical="center" wrapText="1" indent="1"/>
    </xf>
    <xf numFmtId="0" fontId="11" fillId="6" borderId="1" xfId="0" applyFont="1" applyFill="1" applyBorder="1" applyAlignment="1">
      <alignment vertical="center" wrapText="1"/>
    </xf>
    <xf numFmtId="3" fontId="4" fillId="0" borderId="0" xfId="0" applyNumberFormat="1" applyFont="1"/>
    <xf numFmtId="3" fontId="0" fillId="0" borderId="0" xfId="0" applyNumberFormat="1" applyFill="1"/>
    <xf numFmtId="164" fontId="7" fillId="0" borderId="9" xfId="2" applyNumberFormat="1" applyFont="1" applyFill="1" applyBorder="1" applyAlignment="1">
      <alignment horizontal="right" vertical="top"/>
    </xf>
    <xf numFmtId="164" fontId="13" fillId="0" borderId="8" xfId="2" applyNumberFormat="1" applyFont="1" applyFill="1" applyBorder="1" applyAlignment="1">
      <alignment horizontal="right" vertical="top"/>
    </xf>
    <xf numFmtId="0" fontId="59" fillId="0" borderId="0" xfId="0" applyFont="1" applyAlignment="1">
      <alignment horizontal="left" vertical="center" readingOrder="1"/>
    </xf>
    <xf numFmtId="0" fontId="7" fillId="0" borderId="0" xfId="0" applyFont="1" applyFill="1" applyBorder="1" applyAlignment="1">
      <alignment horizontal="left" vertical="top" wrapText="1" indent="2"/>
    </xf>
    <xf numFmtId="0" fontId="7" fillId="3" borderId="0" xfId="0" applyFont="1" applyFill="1" applyBorder="1" applyAlignment="1">
      <alignment horizontal="left" vertical="top" wrapText="1" indent="2"/>
    </xf>
    <xf numFmtId="0" fontId="11" fillId="2" borderId="10" xfId="0" applyFont="1" applyFill="1" applyBorder="1" applyAlignment="1">
      <alignment horizontal="left" vertical="center" wrapText="1" indent="1"/>
    </xf>
    <xf numFmtId="167" fontId="12" fillId="2" borderId="11" xfId="0" applyNumberFormat="1" applyFont="1" applyFill="1" applyBorder="1" applyAlignment="1">
      <alignment horizontal="center" vertical="center" wrapText="1"/>
    </xf>
    <xf numFmtId="0" fontId="19" fillId="0" borderId="0" xfId="0" applyFont="1" applyFill="1" applyAlignment="1">
      <alignment horizontal="left" vertical="top" wrapText="1" indent="4"/>
    </xf>
    <xf numFmtId="0" fontId="60" fillId="0" borderId="0" xfId="0" applyFont="1" applyFill="1" applyAlignment="1">
      <alignment horizontal="left" vertical="top" wrapText="1" indent="1"/>
    </xf>
    <xf numFmtId="0" fontId="13" fillId="0" borderId="0" xfId="0" applyFont="1"/>
    <xf numFmtId="167" fontId="12" fillId="2" borderId="11" xfId="3" applyNumberFormat="1" applyFont="1" applyFill="1" applyBorder="1" applyAlignment="1">
      <alignment horizontal="center" vertical="center" wrapText="1"/>
    </xf>
    <xf numFmtId="0" fontId="7" fillId="8" borderId="0" xfId="0" applyFont="1" applyFill="1" applyAlignment="1">
      <alignment horizontal="left" vertical="top" wrapText="1" indent="1"/>
    </xf>
    <xf numFmtId="0" fontId="13" fillId="8" borderId="0" xfId="0" applyFont="1" applyFill="1" applyAlignment="1">
      <alignment horizontal="left" vertical="top" wrapText="1" indent="1"/>
    </xf>
    <xf numFmtId="0" fontId="7" fillId="8" borderId="0" xfId="0" applyFont="1" applyFill="1" applyAlignment="1">
      <alignment horizontal="left" vertical="top" wrapText="1" indent="2"/>
    </xf>
    <xf numFmtId="0" fontId="14" fillId="8" borderId="0" xfId="0" applyFont="1" applyFill="1" applyAlignment="1">
      <alignment horizontal="left" vertical="top" wrapText="1" indent="1"/>
    </xf>
    <xf numFmtId="0" fontId="13" fillId="0" borderId="12" xfId="0" applyFont="1" applyFill="1" applyBorder="1" applyAlignment="1">
      <alignment horizontal="left" vertical="top" wrapText="1" indent="1"/>
    </xf>
    <xf numFmtId="0" fontId="13" fillId="7" borderId="12" xfId="0" applyFont="1" applyFill="1" applyBorder="1" applyAlignment="1">
      <alignment horizontal="left" vertical="top" wrapText="1" indent="1"/>
    </xf>
    <xf numFmtId="164" fontId="13" fillId="0" borderId="12" xfId="2" applyNumberFormat="1" applyFont="1" applyFill="1" applyBorder="1" applyAlignment="1">
      <alignment horizontal="right" vertical="top"/>
    </xf>
    <xf numFmtId="164" fontId="13" fillId="8" borderId="6" xfId="2" applyNumberFormat="1" applyFont="1" applyFill="1" applyBorder="1" applyAlignment="1">
      <alignment horizontal="right" vertical="top"/>
    </xf>
    <xf numFmtId="0" fontId="13" fillId="3" borderId="12" xfId="0" applyFont="1" applyFill="1" applyBorder="1" applyAlignment="1">
      <alignment horizontal="left" vertical="top" wrapText="1" indent="1"/>
    </xf>
    <xf numFmtId="49" fontId="13" fillId="8" borderId="0" xfId="0" applyNumberFormat="1" applyFont="1" applyFill="1" applyAlignment="1">
      <alignment horizontal="left" vertical="top" wrapText="1" indent="1"/>
    </xf>
    <xf numFmtId="49" fontId="7" fillId="8" borderId="0" xfId="0" applyNumberFormat="1" applyFont="1" applyFill="1" applyAlignment="1">
      <alignment horizontal="left" vertical="top" wrapText="1" indent="3"/>
    </xf>
    <xf numFmtId="0" fontId="0" fillId="8" borderId="0" xfId="0" applyFill="1"/>
    <xf numFmtId="49" fontId="14" fillId="8" borderId="0" xfId="0" applyNumberFormat="1" applyFont="1" applyFill="1" applyAlignment="1">
      <alignment horizontal="left" vertical="top" wrapText="1" indent="1"/>
    </xf>
    <xf numFmtId="49" fontId="7" fillId="8" borderId="0" xfId="0" applyNumberFormat="1" applyFont="1" applyFill="1" applyAlignment="1">
      <alignment horizontal="left" vertical="top" wrapText="1" indent="1"/>
    </xf>
    <xf numFmtId="0" fontId="19" fillId="0" borderId="0" xfId="0" applyFont="1" applyAlignment="1">
      <alignment horizontal="left" wrapText="1"/>
    </xf>
    <xf numFmtId="0" fontId="10" fillId="0" borderId="0" xfId="0" applyFont="1" applyAlignment="1">
      <alignment horizontal="center"/>
    </xf>
  </cellXfs>
  <cellStyles count="7">
    <cellStyle name="Dziesiętny 3" xfId="2"/>
    <cellStyle name="Dziesiętny 3 2" xfId="5"/>
    <cellStyle name="Hiperłącze" xfId="1" builtinId="8"/>
    <cellStyle name="Normalny" xfId="0" builtinId="0"/>
    <cellStyle name="Normalny 2" xfId="3"/>
    <cellStyle name="Procentowy 2" xfId="4"/>
    <cellStyle name="Procentowy 5" xfId="6"/>
  </cellStyles>
  <dxfs count="0"/>
  <tableStyles count="0" defaultTableStyle="TableStyleMedium2" defaultPivotStyle="PivotStyleLight16"/>
  <colors>
    <mruColors>
      <color rgb="FFDCE6F1"/>
      <color rgb="FF0070C0"/>
      <color rgb="FF008080"/>
      <color rgb="FF9BBB59"/>
      <color rgb="FF99CC00"/>
      <color rgb="FF00B050"/>
      <color rgb="FF177B57"/>
      <color rgb="FFFFFFCC"/>
      <color rgb="FFB9CDE5"/>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3667125</xdr:colOff>
      <xdr:row>0</xdr:row>
      <xdr:rowOff>133350</xdr:rowOff>
    </xdr:from>
    <xdr:to>
      <xdr:col>4</xdr:col>
      <xdr:colOff>635</xdr:colOff>
      <xdr:row>0</xdr:row>
      <xdr:rowOff>417195</xdr:rowOff>
    </xdr:to>
    <xdr:pic>
      <xdr:nvPicPr>
        <xdr:cNvPr id="3" name="Image 7" descr="BGZ_BNPP_BL_Q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5" y="133350"/>
          <a:ext cx="1457960" cy="283845"/>
        </a:xfrm>
        <a:prstGeom prst="rect">
          <a:avLst/>
        </a:prstGeom>
        <a:solidFill>
          <a:schemeClr val="bg1"/>
        </a:solid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3300"/>
    <pageSetUpPr fitToPage="1"/>
  </sheetPr>
  <dimension ref="B1:G30"/>
  <sheetViews>
    <sheetView showGridLines="0" tabSelected="1" zoomScale="85" zoomScaleNormal="85" workbookViewId="0">
      <selection activeCell="B1" sqref="B1"/>
    </sheetView>
  </sheetViews>
  <sheetFormatPr defaultColWidth="10.33203125" defaultRowHeight="13.8"/>
  <cols>
    <col min="1" max="1" width="2.6640625" style="2" customWidth="1"/>
    <col min="2" max="2" width="69.5546875" style="2" customWidth="1"/>
    <col min="3" max="3" width="61.109375" style="42" customWidth="1"/>
    <col min="4" max="4" width="15.6640625" style="1" customWidth="1"/>
    <col min="5" max="7" width="10.33203125" style="2" customWidth="1"/>
    <col min="8" max="16384" width="10.33203125" style="2"/>
  </cols>
  <sheetData>
    <row r="1" spans="2:7" ht="34.799999999999997">
      <c r="B1" s="110" t="s">
        <v>401</v>
      </c>
      <c r="C1" s="111" t="s">
        <v>402</v>
      </c>
    </row>
    <row r="2" spans="2:7">
      <c r="C2" s="3"/>
    </row>
    <row r="3" spans="2:7" ht="26.4">
      <c r="B3" s="112" t="s">
        <v>403</v>
      </c>
      <c r="C3" s="112" t="s">
        <v>404</v>
      </c>
      <c r="D3" s="113" t="s">
        <v>352</v>
      </c>
    </row>
    <row r="4" spans="2:7">
      <c r="C4" s="3"/>
      <c r="E4" s="107"/>
      <c r="F4" s="107"/>
      <c r="G4" s="107"/>
    </row>
    <row r="5" spans="2:7" ht="21" customHeight="1">
      <c r="B5" s="114" t="s">
        <v>4</v>
      </c>
      <c r="C5" s="115" t="s">
        <v>5</v>
      </c>
      <c r="D5" s="116" t="s">
        <v>353</v>
      </c>
    </row>
    <row r="6" spans="2:7" ht="21" customHeight="1">
      <c r="B6" s="17" t="s">
        <v>59</v>
      </c>
      <c r="C6" s="16" t="s">
        <v>60</v>
      </c>
      <c r="D6" s="117" t="s">
        <v>354</v>
      </c>
    </row>
    <row r="7" spans="2:7" ht="21" customHeight="1">
      <c r="B7" s="114" t="s">
        <v>82</v>
      </c>
      <c r="C7" s="115" t="s">
        <v>83</v>
      </c>
      <c r="D7" s="116" t="s">
        <v>355</v>
      </c>
    </row>
    <row r="8" spans="2:7" ht="21" customHeight="1">
      <c r="B8" s="17" t="s">
        <v>22</v>
      </c>
      <c r="C8" s="16" t="s">
        <v>23</v>
      </c>
      <c r="D8" s="117" t="s">
        <v>356</v>
      </c>
    </row>
    <row r="9" spans="2:7" ht="21" customHeight="1">
      <c r="B9" s="114" t="s">
        <v>32</v>
      </c>
      <c r="C9" s="115" t="s">
        <v>33</v>
      </c>
      <c r="D9" s="116" t="s">
        <v>357</v>
      </c>
    </row>
    <row r="10" spans="2:7" ht="21" customHeight="1">
      <c r="B10" s="17" t="s">
        <v>141</v>
      </c>
      <c r="C10" s="16" t="s">
        <v>358</v>
      </c>
      <c r="D10" s="117" t="s">
        <v>359</v>
      </c>
    </row>
    <row r="11" spans="2:7" ht="21" customHeight="1">
      <c r="B11" s="114" t="s">
        <v>40</v>
      </c>
      <c r="C11" s="115" t="s">
        <v>377</v>
      </c>
      <c r="D11" s="116" t="s">
        <v>360</v>
      </c>
    </row>
    <row r="12" spans="2:7" ht="21" customHeight="1">
      <c r="B12" s="17" t="s">
        <v>184</v>
      </c>
      <c r="C12" s="16" t="s">
        <v>185</v>
      </c>
      <c r="D12" s="117" t="s">
        <v>361</v>
      </c>
    </row>
    <row r="13" spans="2:7" ht="21" customHeight="1">
      <c r="B13" s="114" t="s">
        <v>196</v>
      </c>
      <c r="C13" s="115" t="s">
        <v>197</v>
      </c>
      <c r="D13" s="116" t="s">
        <v>362</v>
      </c>
    </row>
    <row r="14" spans="2:7" ht="21" customHeight="1">
      <c r="B14" s="17" t="s">
        <v>363</v>
      </c>
      <c r="C14" s="16" t="s">
        <v>364</v>
      </c>
      <c r="D14" s="117" t="s">
        <v>365</v>
      </c>
    </row>
    <row r="15" spans="2:7" ht="21" customHeight="1">
      <c r="B15" s="114" t="s">
        <v>220</v>
      </c>
      <c r="C15" s="115" t="s">
        <v>295</v>
      </c>
      <c r="D15" s="116" t="s">
        <v>366</v>
      </c>
    </row>
    <row r="16" spans="2:7" ht="21" customHeight="1">
      <c r="B16" s="17" t="s">
        <v>216</v>
      </c>
      <c r="C16" s="16" t="s">
        <v>320</v>
      </c>
      <c r="D16" s="117" t="s">
        <v>367</v>
      </c>
    </row>
    <row r="17" spans="2:4" ht="21" customHeight="1">
      <c r="B17" s="114" t="s">
        <v>426</v>
      </c>
      <c r="C17" s="115" t="s">
        <v>448</v>
      </c>
      <c r="D17" s="116" t="s">
        <v>368</v>
      </c>
    </row>
    <row r="18" spans="2:4" ht="21" customHeight="1">
      <c r="B18" s="17" t="s">
        <v>333</v>
      </c>
      <c r="C18" s="16" t="s">
        <v>334</v>
      </c>
      <c r="D18" s="117" t="s">
        <v>369</v>
      </c>
    </row>
    <row r="19" spans="2:4" ht="21" customHeight="1">
      <c r="B19" s="114" t="s">
        <v>370</v>
      </c>
      <c r="C19" s="115" t="s">
        <v>371</v>
      </c>
      <c r="D19" s="116" t="s">
        <v>372</v>
      </c>
    </row>
    <row r="22" spans="2:4" s="34" customFormat="1" ht="13.2">
      <c r="B22" s="226"/>
      <c r="C22" s="227"/>
      <c r="D22" s="227"/>
    </row>
    <row r="23" spans="2:4" s="34" customFormat="1" ht="27.75" customHeight="1">
      <c r="B23" s="298" t="s">
        <v>457</v>
      </c>
      <c r="C23" s="298"/>
      <c r="D23" s="298"/>
    </row>
    <row r="24" spans="2:4" s="34" customFormat="1" ht="42" customHeight="1">
      <c r="B24" s="298" t="s">
        <v>462</v>
      </c>
      <c r="C24" s="298"/>
      <c r="D24" s="298"/>
    </row>
    <row r="26" spans="2:4" ht="37.5" customHeight="1">
      <c r="B26" s="298"/>
      <c r="C26" s="298"/>
      <c r="D26" s="298"/>
    </row>
    <row r="27" spans="2:4" ht="14.25" customHeight="1">
      <c r="B27" s="221"/>
    </row>
    <row r="29" spans="2:4" ht="38.25" customHeight="1">
      <c r="B29" s="298"/>
      <c r="C29" s="298"/>
      <c r="D29" s="298"/>
    </row>
    <row r="30" spans="2:4" ht="44.25" customHeight="1">
      <c r="B30" s="298"/>
      <c r="C30" s="298"/>
      <c r="D30" s="298"/>
    </row>
  </sheetData>
  <mergeCells count="5">
    <mergeCell ref="B30:D30"/>
    <mergeCell ref="B23:D23"/>
    <mergeCell ref="B24:D24"/>
    <mergeCell ref="B26:D26"/>
    <mergeCell ref="B29:D29"/>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s>
  <pageMargins left="0.70866141732283472" right="0.70866141732283472" top="0.74803149606299213" bottom="0.74803149606299213" header="0.31496062992125984" footer="0.31496062992125984"/>
  <pageSetup paperSize="9" scale="89" orientation="landscape" r:id="rId1"/>
  <ignoredErrors>
    <ignoredError sqref="B25:D25 D5:D21 B28:D28 C27: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6"/>
    <pageSetUpPr fitToPage="1"/>
  </sheetPr>
  <dimension ref="A1:AH72"/>
  <sheetViews>
    <sheetView showGridLines="0" zoomScale="80" zoomScaleNormal="80" workbookViewId="0">
      <selection activeCell="C4" sqref="C4"/>
    </sheetView>
  </sheetViews>
  <sheetFormatPr defaultRowHeight="14.4" outlineLevelCol="1"/>
  <cols>
    <col min="1" max="1" width="42.6640625" customWidth="1"/>
    <col min="2" max="2" width="42.109375" customWidth="1"/>
    <col min="3" max="7" width="14.44140625" customWidth="1"/>
    <col min="8" max="8" width="40" customWidth="1"/>
    <col min="9" max="9" width="39.5546875" customWidth="1" outlineLevel="1"/>
    <col min="10" max="20" width="14.44140625" customWidth="1"/>
    <col min="21" max="22" width="42.6640625" customWidth="1"/>
    <col min="23" max="26" width="14.44140625" customWidth="1"/>
    <col min="27" max="27" width="14.44140625" style="57" customWidth="1"/>
    <col min="28" max="28" width="14.44140625" style="129" customWidth="1"/>
    <col min="29" max="29" width="17.109375" bestFit="1" customWidth="1"/>
    <col min="30" max="30" width="10.5546875" bestFit="1" customWidth="1"/>
    <col min="31" max="31" width="1.6640625" customWidth="1"/>
    <col min="32" max="32" width="15.5546875" bestFit="1" customWidth="1"/>
    <col min="33" max="33" width="10.6640625" bestFit="1" customWidth="1"/>
    <col min="34" max="34" width="15.109375" customWidth="1"/>
  </cols>
  <sheetData>
    <row r="1" spans="1:34" s="1" customFormat="1" ht="13.8">
      <c r="A1" s="44" t="s">
        <v>0</v>
      </c>
      <c r="B1" s="44" t="s">
        <v>1</v>
      </c>
      <c r="H1" s="44" t="s">
        <v>0</v>
      </c>
      <c r="I1" s="44" t="s">
        <v>1</v>
      </c>
      <c r="J1" s="4"/>
      <c r="K1" s="4"/>
      <c r="L1" s="4"/>
      <c r="M1" s="4"/>
      <c r="N1" s="4"/>
      <c r="O1" s="4"/>
      <c r="P1" s="4"/>
      <c r="Q1" s="4"/>
      <c r="R1" s="4"/>
      <c r="S1" s="4"/>
      <c r="T1" s="4"/>
      <c r="U1" s="4"/>
      <c r="V1" s="4"/>
      <c r="W1" s="4"/>
      <c r="X1" s="4"/>
      <c r="Y1" s="4"/>
      <c r="Z1" s="4"/>
      <c r="AA1" s="4"/>
      <c r="AB1" s="128"/>
      <c r="AC1" s="2"/>
      <c r="AD1" s="2"/>
      <c r="AE1" s="2"/>
      <c r="AF1" s="2"/>
      <c r="AG1" s="2"/>
      <c r="AH1" s="2"/>
    </row>
    <row r="2" spans="1:34" s="2" customFormat="1" ht="13.8">
      <c r="H2" s="62"/>
      <c r="I2" s="62"/>
      <c r="J2" s="4"/>
      <c r="K2" s="4"/>
      <c r="L2" s="4"/>
      <c r="M2" s="4"/>
      <c r="N2" s="4"/>
      <c r="O2" s="4"/>
      <c r="P2" s="4"/>
      <c r="Q2" s="4"/>
      <c r="R2" s="4"/>
      <c r="S2" s="4"/>
      <c r="T2" s="4"/>
      <c r="U2" s="4"/>
      <c r="V2" s="4"/>
      <c r="W2" s="4"/>
      <c r="X2" s="4"/>
      <c r="Y2" s="4"/>
      <c r="Z2" s="4"/>
      <c r="AA2" s="4"/>
      <c r="AB2" s="128"/>
    </row>
    <row r="3" spans="1:34" s="2" customFormat="1" ht="13.5" customHeight="1">
      <c r="A3" s="13" t="s">
        <v>182</v>
      </c>
      <c r="B3" s="13" t="s">
        <v>183</v>
      </c>
      <c r="H3" s="13" t="s">
        <v>182</v>
      </c>
      <c r="I3" s="13" t="s">
        <v>183</v>
      </c>
      <c r="J3" s="50"/>
      <c r="K3" s="50"/>
      <c r="L3" s="50"/>
      <c r="M3" s="50"/>
      <c r="N3" s="50"/>
      <c r="O3" s="50"/>
      <c r="P3" s="50"/>
      <c r="Q3" s="50"/>
      <c r="R3" s="50"/>
      <c r="S3" s="50"/>
      <c r="T3" s="50"/>
      <c r="U3" s="50"/>
      <c r="V3" s="50"/>
      <c r="W3" s="50"/>
      <c r="X3" s="50"/>
      <c r="Y3" s="50"/>
      <c r="Z3" s="50"/>
      <c r="AA3" s="50"/>
      <c r="AB3" s="128"/>
      <c r="AC3" s="299"/>
      <c r="AD3" s="299"/>
      <c r="AE3" s="66"/>
      <c r="AF3" s="299"/>
      <c r="AG3" s="299"/>
      <c r="AH3" s="14"/>
    </row>
    <row r="4" spans="1:34" ht="38.25" customHeight="1">
      <c r="A4" s="278" t="s">
        <v>489</v>
      </c>
      <c r="B4" s="278" t="s">
        <v>490</v>
      </c>
      <c r="C4" s="279">
        <v>43373</v>
      </c>
      <c r="D4" s="279">
        <v>43281</v>
      </c>
      <c r="E4" s="279" t="s">
        <v>473</v>
      </c>
      <c r="F4" s="279" t="s">
        <v>471</v>
      </c>
      <c r="G4" s="279" t="s">
        <v>467</v>
      </c>
      <c r="H4" s="32" t="s">
        <v>489</v>
      </c>
      <c r="I4" s="32" t="s">
        <v>490</v>
      </c>
      <c r="J4" s="8">
        <v>43281</v>
      </c>
      <c r="K4" s="8" t="s">
        <v>473</v>
      </c>
      <c r="L4" s="8" t="s">
        <v>471</v>
      </c>
      <c r="M4" s="8" t="s">
        <v>467</v>
      </c>
      <c r="N4" s="8" t="s">
        <v>463</v>
      </c>
      <c r="O4" s="8" t="s">
        <v>458</v>
      </c>
      <c r="P4" s="8" t="s">
        <v>455</v>
      </c>
      <c r="Q4" s="8" t="s">
        <v>446</v>
      </c>
      <c r="R4" s="8" t="s">
        <v>432</v>
      </c>
      <c r="S4" s="8" t="s">
        <v>413</v>
      </c>
      <c r="T4" s="8" t="s">
        <v>388</v>
      </c>
      <c r="U4" s="8" t="s">
        <v>373</v>
      </c>
      <c r="V4" s="8" t="s">
        <v>6</v>
      </c>
      <c r="W4" s="8" t="s">
        <v>7</v>
      </c>
      <c r="X4" s="8" t="s">
        <v>8</v>
      </c>
      <c r="Y4" s="8" t="s">
        <v>9</v>
      </c>
      <c r="Z4" s="8" t="s">
        <v>10</v>
      </c>
      <c r="AA4" s="8" t="s">
        <v>11</v>
      </c>
    </row>
    <row r="5" spans="1:34" s="222" customFormat="1">
      <c r="A5" s="97" t="s">
        <v>568</v>
      </c>
      <c r="B5" s="97" t="s">
        <v>569</v>
      </c>
      <c r="C5" s="25">
        <v>506718</v>
      </c>
      <c r="D5" s="25">
        <v>478024</v>
      </c>
      <c r="E5" s="25">
        <v>489074</v>
      </c>
      <c r="F5" s="25">
        <v>799501</v>
      </c>
      <c r="G5" s="25">
        <v>550934</v>
      </c>
      <c r="H5" s="97" t="s">
        <v>252</v>
      </c>
      <c r="I5" s="95" t="s">
        <v>253</v>
      </c>
      <c r="J5" s="25">
        <v>9170161</v>
      </c>
      <c r="K5" s="25">
        <v>9360092</v>
      </c>
      <c r="L5" s="25">
        <v>8676125</v>
      </c>
      <c r="M5" s="25">
        <v>8940982</v>
      </c>
      <c r="N5" s="25">
        <v>8847151</v>
      </c>
      <c r="O5" s="25">
        <v>8617610</v>
      </c>
      <c r="P5" s="25">
        <v>8114472</v>
      </c>
      <c r="Q5" s="25">
        <v>8593837</v>
      </c>
      <c r="R5" s="25">
        <v>8399579</v>
      </c>
      <c r="S5" s="25">
        <v>8470928</v>
      </c>
      <c r="T5" s="25">
        <v>7944880</v>
      </c>
      <c r="U5" s="25">
        <v>8104188</v>
      </c>
      <c r="V5" s="25">
        <v>8058836</v>
      </c>
      <c r="W5" s="25">
        <v>5231901</v>
      </c>
      <c r="X5" s="25">
        <v>5268652</v>
      </c>
      <c r="Y5" s="25">
        <v>5210688</v>
      </c>
      <c r="Z5" s="25">
        <v>5105260</v>
      </c>
      <c r="AA5" s="25">
        <v>4361921</v>
      </c>
    </row>
    <row r="6" spans="1:34">
      <c r="A6" s="84" t="s">
        <v>570</v>
      </c>
      <c r="B6" s="84" t="s">
        <v>571</v>
      </c>
      <c r="C6" s="24">
        <v>504669</v>
      </c>
      <c r="D6" s="24">
        <v>473873</v>
      </c>
      <c r="E6" s="24">
        <v>486849</v>
      </c>
      <c r="F6" s="24">
        <v>591642</v>
      </c>
      <c r="G6" s="24">
        <v>397541</v>
      </c>
      <c r="H6" s="81" t="s">
        <v>88</v>
      </c>
      <c r="I6" s="59" t="s">
        <v>254</v>
      </c>
      <c r="J6" s="24">
        <v>4953884</v>
      </c>
      <c r="K6" s="24">
        <v>5179188</v>
      </c>
      <c r="L6" s="24">
        <v>4615526</v>
      </c>
      <c r="M6" s="24">
        <v>4684562</v>
      </c>
      <c r="N6" s="24">
        <v>4656646</v>
      </c>
      <c r="O6" s="24">
        <v>4542297</v>
      </c>
      <c r="P6" s="24">
        <v>4188362</v>
      </c>
      <c r="Q6" s="24">
        <v>4415066</v>
      </c>
      <c r="R6" s="24">
        <v>4325874</v>
      </c>
      <c r="S6" s="24">
        <v>4419269</v>
      </c>
      <c r="T6" s="24">
        <v>3906021</v>
      </c>
      <c r="U6" s="24">
        <v>4186131</v>
      </c>
      <c r="V6" s="24">
        <v>4271391</v>
      </c>
      <c r="W6" s="24">
        <v>2093024</v>
      </c>
      <c r="X6" s="24">
        <v>2118862</v>
      </c>
      <c r="Y6" s="24">
        <v>2218982</v>
      </c>
      <c r="Z6" s="24">
        <v>2255378</v>
      </c>
      <c r="AA6" s="24">
        <v>1948546</v>
      </c>
    </row>
    <row r="7" spans="1:34">
      <c r="A7" s="84" t="s">
        <v>572</v>
      </c>
      <c r="B7" s="84" t="s">
        <v>573</v>
      </c>
      <c r="C7" s="24"/>
      <c r="D7" s="24"/>
      <c r="E7" s="24"/>
      <c r="F7" s="24"/>
      <c r="G7" s="24"/>
      <c r="H7" s="81" t="s">
        <v>255</v>
      </c>
      <c r="I7" s="59" t="s">
        <v>256</v>
      </c>
      <c r="J7" s="24">
        <v>4190323</v>
      </c>
      <c r="K7" s="24">
        <v>4159750</v>
      </c>
      <c r="L7" s="24">
        <v>4050776</v>
      </c>
      <c r="M7" s="24">
        <v>4231201</v>
      </c>
      <c r="N7" s="24">
        <v>4159228</v>
      </c>
      <c r="O7" s="24">
        <v>4052624</v>
      </c>
      <c r="P7" s="24">
        <v>3918198</v>
      </c>
      <c r="Q7" s="24">
        <v>4167356</v>
      </c>
      <c r="R7" s="24">
        <v>4046191</v>
      </c>
      <c r="S7" s="24">
        <v>4019070</v>
      </c>
      <c r="T7" s="24">
        <v>3967365</v>
      </c>
      <c r="U7" s="24">
        <v>3877130</v>
      </c>
      <c r="V7" s="24">
        <v>3730875</v>
      </c>
      <c r="W7" s="24">
        <v>3127800</v>
      </c>
      <c r="X7" s="24">
        <v>3144797</v>
      </c>
      <c r="Y7" s="24">
        <v>2969821</v>
      </c>
      <c r="Z7" s="24">
        <v>2743151</v>
      </c>
      <c r="AA7" s="24">
        <v>2388168</v>
      </c>
    </row>
    <row r="8" spans="1:34">
      <c r="A8" s="84" t="s">
        <v>574</v>
      </c>
      <c r="B8" s="84" t="s">
        <v>575</v>
      </c>
      <c r="C8" s="24">
        <v>2049</v>
      </c>
      <c r="D8" s="24">
        <v>4151</v>
      </c>
      <c r="E8" s="24">
        <v>2225</v>
      </c>
      <c r="F8" s="24">
        <v>207859</v>
      </c>
      <c r="G8" s="24">
        <v>153393</v>
      </c>
      <c r="H8" s="82" t="s">
        <v>257</v>
      </c>
      <c r="I8" s="83" t="s">
        <v>258</v>
      </c>
      <c r="J8" s="24">
        <v>171927</v>
      </c>
      <c r="K8" s="24">
        <v>175111</v>
      </c>
      <c r="L8" s="24">
        <v>174843</v>
      </c>
      <c r="M8" s="24">
        <v>176858</v>
      </c>
      <c r="N8" s="24">
        <v>173773</v>
      </c>
      <c r="O8" s="24">
        <v>169173</v>
      </c>
      <c r="P8" s="24">
        <v>183507</v>
      </c>
      <c r="Q8" s="24">
        <v>193094</v>
      </c>
      <c r="R8" s="24">
        <v>191571</v>
      </c>
      <c r="S8" s="24">
        <v>201106</v>
      </c>
      <c r="T8" s="24">
        <v>207899</v>
      </c>
      <c r="U8" s="24">
        <v>212607</v>
      </c>
      <c r="V8" s="24">
        <v>199969</v>
      </c>
      <c r="W8" s="24">
        <v>105962</v>
      </c>
      <c r="X8" s="24">
        <v>106328</v>
      </c>
      <c r="Y8" s="24">
        <v>109873</v>
      </c>
      <c r="Z8" s="24">
        <v>105591</v>
      </c>
      <c r="AA8" s="24">
        <v>98963</v>
      </c>
    </row>
    <row r="9" spans="1:34">
      <c r="A9" s="97" t="s">
        <v>576</v>
      </c>
      <c r="B9" s="97" t="s">
        <v>577</v>
      </c>
      <c r="C9" s="25">
        <v>21455221</v>
      </c>
      <c r="D9" s="25">
        <v>21331659</v>
      </c>
      <c r="E9" s="25">
        <v>21017350</v>
      </c>
      <c r="F9" s="25">
        <v>20939056</v>
      </c>
      <c r="G9" s="25">
        <v>21481224</v>
      </c>
      <c r="H9" s="82" t="s">
        <v>259</v>
      </c>
      <c r="I9" s="83" t="s">
        <v>260</v>
      </c>
      <c r="J9" s="24">
        <v>412376</v>
      </c>
      <c r="K9" s="24">
        <v>432056</v>
      </c>
      <c r="L9" s="24">
        <v>431127</v>
      </c>
      <c r="M9" s="24">
        <v>426339</v>
      </c>
      <c r="N9" s="24">
        <v>429023</v>
      </c>
      <c r="O9" s="24">
        <v>443473</v>
      </c>
      <c r="P9" s="24">
        <v>428561</v>
      </c>
      <c r="Q9" s="24">
        <v>445617</v>
      </c>
      <c r="R9" s="24">
        <v>474850</v>
      </c>
      <c r="S9" s="24">
        <v>504722</v>
      </c>
      <c r="T9" s="24">
        <v>497868</v>
      </c>
      <c r="U9" s="24">
        <v>519145</v>
      </c>
      <c r="V9" s="24">
        <v>498515</v>
      </c>
      <c r="W9" s="24">
        <v>416279</v>
      </c>
      <c r="X9" s="24">
        <v>375241</v>
      </c>
      <c r="Y9" s="24">
        <v>377204</v>
      </c>
      <c r="Z9" s="24">
        <v>365712</v>
      </c>
      <c r="AA9" s="24">
        <v>347682</v>
      </c>
    </row>
    <row r="10" spans="1:34">
      <c r="A10" s="84" t="s">
        <v>578</v>
      </c>
      <c r="B10" s="84" t="s">
        <v>579</v>
      </c>
      <c r="C10" s="24">
        <v>13805313</v>
      </c>
      <c r="D10" s="24">
        <v>13807851</v>
      </c>
      <c r="E10" s="24">
        <v>13604845</v>
      </c>
      <c r="F10" s="24">
        <v>13628114</v>
      </c>
      <c r="G10" s="24">
        <v>14077778</v>
      </c>
      <c r="H10" s="82" t="s">
        <v>261</v>
      </c>
      <c r="I10" s="83" t="s">
        <v>262</v>
      </c>
      <c r="J10" s="24">
        <v>3606020</v>
      </c>
      <c r="K10" s="24">
        <v>3552583</v>
      </c>
      <c r="L10" s="24">
        <v>3444806</v>
      </c>
      <c r="M10" s="24">
        <v>3628004</v>
      </c>
      <c r="N10" s="24">
        <v>3556432</v>
      </c>
      <c r="O10" s="24">
        <v>3439978</v>
      </c>
      <c r="P10" s="24">
        <v>3306130</v>
      </c>
      <c r="Q10" s="24">
        <v>3528645</v>
      </c>
      <c r="R10" s="24">
        <v>3379770</v>
      </c>
      <c r="S10" s="24">
        <v>3313242</v>
      </c>
      <c r="T10" s="24">
        <v>3261598</v>
      </c>
      <c r="U10" s="24">
        <v>3145378</v>
      </c>
      <c r="V10" s="24">
        <v>3032391</v>
      </c>
      <c r="W10" s="24">
        <v>2605559</v>
      </c>
      <c r="X10" s="24">
        <v>2663228</v>
      </c>
      <c r="Y10" s="24">
        <v>2482744</v>
      </c>
      <c r="Z10" s="24">
        <v>2271848</v>
      </c>
      <c r="AA10" s="24">
        <v>1941523</v>
      </c>
    </row>
    <row r="11" spans="1:34">
      <c r="A11" s="84" t="s">
        <v>574</v>
      </c>
      <c r="B11" s="84" t="s">
        <v>575</v>
      </c>
      <c r="C11" s="24">
        <v>7649908</v>
      </c>
      <c r="D11" s="24">
        <v>7523808</v>
      </c>
      <c r="E11" s="24">
        <v>7412505</v>
      </c>
      <c r="F11" s="24">
        <v>7310942</v>
      </c>
      <c r="G11" s="24">
        <v>7403446</v>
      </c>
      <c r="H11" s="81" t="s">
        <v>92</v>
      </c>
      <c r="I11" s="59" t="s">
        <v>263</v>
      </c>
      <c r="J11" s="24">
        <v>8952</v>
      </c>
      <c r="K11" s="24">
        <v>3520</v>
      </c>
      <c r="L11" s="24">
        <v>1379</v>
      </c>
      <c r="M11" s="24">
        <v>4943</v>
      </c>
      <c r="N11" s="24">
        <v>4014</v>
      </c>
      <c r="O11" s="24">
        <v>1074</v>
      </c>
      <c r="P11" s="24">
        <v>475</v>
      </c>
      <c r="Q11" s="24">
        <v>3369</v>
      </c>
      <c r="R11" s="24">
        <v>584</v>
      </c>
      <c r="S11" s="24">
        <v>1041</v>
      </c>
      <c r="T11" s="24">
        <v>526</v>
      </c>
      <c r="U11" s="24">
        <v>14733</v>
      </c>
      <c r="V11" s="24">
        <v>14163</v>
      </c>
      <c r="W11" s="24">
        <v>6818</v>
      </c>
      <c r="X11" s="24">
        <v>617</v>
      </c>
      <c r="Y11" s="24">
        <v>6304</v>
      </c>
      <c r="Z11" s="24">
        <v>9795</v>
      </c>
      <c r="AA11" s="24">
        <v>3198</v>
      </c>
    </row>
    <row r="12" spans="1:34">
      <c r="A12" s="97" t="s">
        <v>580</v>
      </c>
      <c r="B12" s="97" t="s">
        <v>581</v>
      </c>
      <c r="C12" s="25">
        <v>28927147</v>
      </c>
      <c r="D12" s="25">
        <v>28235175</v>
      </c>
      <c r="E12" s="25">
        <v>28179197</v>
      </c>
      <c r="F12" s="25">
        <v>30794099</v>
      </c>
      <c r="G12" s="25">
        <v>34164256</v>
      </c>
      <c r="H12" s="81" t="s">
        <v>94</v>
      </c>
      <c r="I12" s="59" t="s">
        <v>264</v>
      </c>
      <c r="J12" s="24">
        <v>17002</v>
      </c>
      <c r="K12" s="24">
        <v>17634</v>
      </c>
      <c r="L12" s="24">
        <v>8444</v>
      </c>
      <c r="M12" s="24">
        <v>20276</v>
      </c>
      <c r="N12" s="24">
        <v>27263</v>
      </c>
      <c r="O12" s="24">
        <v>21615</v>
      </c>
      <c r="P12" s="24">
        <v>7437</v>
      </c>
      <c r="Q12" s="24">
        <v>8046</v>
      </c>
      <c r="R12" s="24">
        <v>26930</v>
      </c>
      <c r="S12" s="24">
        <v>31548</v>
      </c>
      <c r="T12" s="24">
        <v>70968</v>
      </c>
      <c r="U12" s="24">
        <v>26194</v>
      </c>
      <c r="V12" s="24">
        <v>42407</v>
      </c>
      <c r="W12" s="24">
        <v>4259</v>
      </c>
      <c r="X12" s="24">
        <v>4376</v>
      </c>
      <c r="Y12" s="24">
        <v>15581</v>
      </c>
      <c r="Z12" s="24">
        <v>96936</v>
      </c>
      <c r="AA12" s="24">
        <v>22009</v>
      </c>
    </row>
    <row r="13" spans="1:34" s="222" customFormat="1">
      <c r="A13" s="84" t="s">
        <v>570</v>
      </c>
      <c r="B13" s="84" t="s">
        <v>571</v>
      </c>
      <c r="C13" s="24">
        <v>14513153</v>
      </c>
      <c r="D13" s="24">
        <v>13598903</v>
      </c>
      <c r="E13" s="24">
        <v>13290525</v>
      </c>
      <c r="F13" s="24">
        <v>12495923</v>
      </c>
      <c r="G13" s="24">
        <v>12237279</v>
      </c>
      <c r="H13" s="97" t="s">
        <v>265</v>
      </c>
      <c r="I13" s="95" t="s">
        <v>266</v>
      </c>
      <c r="J13" s="25">
        <v>44273928</v>
      </c>
      <c r="K13" s="25">
        <v>43550357</v>
      </c>
      <c r="L13" s="25">
        <v>47076223</v>
      </c>
      <c r="M13" s="25">
        <v>50418633</v>
      </c>
      <c r="N13" s="25">
        <v>50011071</v>
      </c>
      <c r="O13" s="25">
        <v>50046033</v>
      </c>
      <c r="P13" s="25">
        <v>49962755</v>
      </c>
      <c r="Q13" s="25">
        <v>48504530</v>
      </c>
      <c r="R13" s="25">
        <v>48201734</v>
      </c>
      <c r="S13" s="25">
        <v>47259848</v>
      </c>
      <c r="T13" s="25">
        <v>47330763</v>
      </c>
      <c r="U13" s="25">
        <v>44846330</v>
      </c>
      <c r="V13" s="25">
        <v>44135746</v>
      </c>
      <c r="W13" s="25">
        <v>26133650</v>
      </c>
      <c r="X13" s="25">
        <v>25793660</v>
      </c>
      <c r="Y13" s="25">
        <v>25971223</v>
      </c>
      <c r="Z13" s="25">
        <v>25175685</v>
      </c>
      <c r="AA13" s="25">
        <v>23366357</v>
      </c>
    </row>
    <row r="14" spans="1:34">
      <c r="A14" s="84" t="s">
        <v>572</v>
      </c>
      <c r="B14" s="84" t="s">
        <v>573</v>
      </c>
      <c r="C14" s="24">
        <v>11568893</v>
      </c>
      <c r="D14" s="24">
        <v>11531638</v>
      </c>
      <c r="E14" s="24">
        <v>11798177</v>
      </c>
      <c r="F14" s="24">
        <v>14907068</v>
      </c>
      <c r="G14" s="24">
        <v>10762269</v>
      </c>
      <c r="H14" s="81" t="s">
        <v>267</v>
      </c>
      <c r="I14" s="59" t="s">
        <v>268</v>
      </c>
      <c r="J14" s="24">
        <v>12061254</v>
      </c>
      <c r="K14" s="24">
        <v>11864560</v>
      </c>
      <c r="L14" s="24">
        <v>12758353</v>
      </c>
      <c r="M14" s="24">
        <v>15879669</v>
      </c>
      <c r="N14" s="24">
        <v>15449246</v>
      </c>
      <c r="O14" s="24">
        <v>15687866</v>
      </c>
      <c r="P14" s="24">
        <v>15127379</v>
      </c>
      <c r="Q14" s="24">
        <v>14309496</v>
      </c>
      <c r="R14" s="24">
        <v>14203450</v>
      </c>
      <c r="S14" s="24">
        <v>13986073</v>
      </c>
      <c r="T14" s="24">
        <v>14152769</v>
      </c>
      <c r="U14" s="24">
        <v>13917597</v>
      </c>
      <c r="V14" s="24">
        <v>13569318</v>
      </c>
      <c r="W14" s="24">
        <v>7761673</v>
      </c>
      <c r="X14" s="24">
        <v>7970809</v>
      </c>
      <c r="Y14" s="24">
        <v>8430875</v>
      </c>
      <c r="Z14" s="24">
        <v>8156047</v>
      </c>
      <c r="AA14" s="24">
        <v>6711846</v>
      </c>
    </row>
    <row r="15" spans="1:34">
      <c r="A15" s="84" t="s">
        <v>574</v>
      </c>
      <c r="B15" s="84" t="s">
        <v>575</v>
      </c>
      <c r="C15" s="24">
        <v>2845101</v>
      </c>
      <c r="D15" s="24">
        <v>3104634</v>
      </c>
      <c r="E15" s="24">
        <v>3090495</v>
      </c>
      <c r="F15" s="24">
        <v>3391108</v>
      </c>
      <c r="G15" s="24">
        <v>11164708</v>
      </c>
      <c r="H15" s="84" t="s">
        <v>269</v>
      </c>
      <c r="I15" s="83" t="s">
        <v>270</v>
      </c>
      <c r="J15" s="24">
        <v>6500070</v>
      </c>
      <c r="K15" s="24">
        <v>6784022</v>
      </c>
      <c r="L15" s="24">
        <v>7463839</v>
      </c>
      <c r="M15" s="24">
        <v>7847874</v>
      </c>
      <c r="N15" s="24">
        <v>7814948</v>
      </c>
      <c r="O15" s="24">
        <v>8192142</v>
      </c>
      <c r="P15" s="24">
        <v>7198133</v>
      </c>
      <c r="Q15" s="24">
        <v>6752325</v>
      </c>
      <c r="R15" s="24">
        <v>6889285</v>
      </c>
      <c r="S15" s="24">
        <v>6268486</v>
      </c>
      <c r="T15" s="24">
        <v>6154067</v>
      </c>
      <c r="U15" s="24">
        <v>6095388</v>
      </c>
      <c r="V15" s="24">
        <v>6307689</v>
      </c>
      <c r="W15" s="24">
        <v>4561352</v>
      </c>
      <c r="X15" s="24">
        <v>4622665</v>
      </c>
      <c r="Y15" s="24">
        <v>5079676</v>
      </c>
      <c r="Z15" s="24">
        <v>5059803</v>
      </c>
      <c r="AA15" s="24">
        <v>4154523</v>
      </c>
    </row>
    <row r="16" spans="1:34">
      <c r="A16" s="97" t="s">
        <v>582</v>
      </c>
      <c r="B16" s="97" t="s">
        <v>583</v>
      </c>
      <c r="C16" s="25">
        <v>8799810</v>
      </c>
      <c r="D16" s="25">
        <v>8707426</v>
      </c>
      <c r="E16" s="25">
        <v>8563164</v>
      </c>
      <c r="F16" s="25">
        <v>11004011</v>
      </c>
      <c r="G16" s="25">
        <v>11118446</v>
      </c>
      <c r="H16" s="84" t="s">
        <v>271</v>
      </c>
      <c r="I16" s="83" t="s">
        <v>272</v>
      </c>
      <c r="J16" s="24">
        <v>3165149</v>
      </c>
      <c r="K16" s="24">
        <v>2675448</v>
      </c>
      <c r="L16" s="24">
        <v>2942520</v>
      </c>
      <c r="M16" s="24">
        <v>3161696</v>
      </c>
      <c r="N16" s="24">
        <v>3436139</v>
      </c>
      <c r="O16" s="24">
        <v>3398132</v>
      </c>
      <c r="P16" s="24">
        <v>3557759</v>
      </c>
      <c r="Q16" s="24">
        <v>3166931</v>
      </c>
      <c r="R16" s="24">
        <v>2964429</v>
      </c>
      <c r="S16" s="24">
        <v>3388828</v>
      </c>
      <c r="T16" s="24">
        <v>3778853</v>
      </c>
      <c r="U16" s="24">
        <v>3793119</v>
      </c>
      <c r="V16" s="24">
        <v>3450405</v>
      </c>
      <c r="W16" s="24">
        <v>2115716</v>
      </c>
      <c r="X16" s="24">
        <v>2222940</v>
      </c>
      <c r="Y16" s="24">
        <v>2265805</v>
      </c>
      <c r="Z16" s="24">
        <v>1994047</v>
      </c>
      <c r="AA16" s="24">
        <v>1639559</v>
      </c>
    </row>
    <row r="17" spans="1:27">
      <c r="A17" s="84" t="s">
        <v>584</v>
      </c>
      <c r="B17" s="84" t="s">
        <v>585</v>
      </c>
      <c r="C17" s="24">
        <v>4465679</v>
      </c>
      <c r="D17" s="24">
        <v>4398187</v>
      </c>
      <c r="E17" s="24">
        <v>4308717</v>
      </c>
      <c r="F17" s="24">
        <v>4174519</v>
      </c>
      <c r="G17" s="24">
        <v>4030839</v>
      </c>
      <c r="H17" s="84" t="s">
        <v>273</v>
      </c>
      <c r="I17" s="85" t="s">
        <v>274</v>
      </c>
      <c r="J17" s="24">
        <v>2396035</v>
      </c>
      <c r="K17" s="24">
        <v>2405090</v>
      </c>
      <c r="L17" s="24">
        <v>2351994</v>
      </c>
      <c r="M17" s="24">
        <v>4870099</v>
      </c>
      <c r="N17" s="24">
        <v>4198159</v>
      </c>
      <c r="O17" s="24">
        <v>4097592</v>
      </c>
      <c r="P17" s="24">
        <v>4371487</v>
      </c>
      <c r="Q17" s="24">
        <v>4390240</v>
      </c>
      <c r="R17" s="24">
        <v>4349736</v>
      </c>
      <c r="S17" s="24">
        <v>4328759</v>
      </c>
      <c r="T17" s="24">
        <v>4219849</v>
      </c>
      <c r="U17" s="24">
        <v>4029090</v>
      </c>
      <c r="V17" s="24">
        <v>3811224</v>
      </c>
      <c r="W17" s="24">
        <v>1084605</v>
      </c>
      <c r="X17" s="24">
        <v>1125204</v>
      </c>
      <c r="Y17" s="24">
        <v>1085394</v>
      </c>
      <c r="Z17" s="24">
        <v>1102197</v>
      </c>
      <c r="AA17" s="24">
        <v>917764</v>
      </c>
    </row>
    <row r="18" spans="1:27">
      <c r="A18" s="84" t="s">
        <v>586</v>
      </c>
      <c r="B18" s="84" t="s">
        <v>587</v>
      </c>
      <c r="C18" s="24">
        <v>4326601</v>
      </c>
      <c r="D18" s="24">
        <v>4302796</v>
      </c>
      <c r="E18" s="24">
        <v>4248334</v>
      </c>
      <c r="F18" s="24">
        <v>6822060</v>
      </c>
      <c r="G18" s="24">
        <v>3099788</v>
      </c>
      <c r="H18" s="81" t="s">
        <v>255</v>
      </c>
      <c r="I18" s="59" t="s">
        <v>256</v>
      </c>
      <c r="J18" s="24">
        <v>28295751</v>
      </c>
      <c r="K18" s="24">
        <v>27930728</v>
      </c>
      <c r="L18" s="24">
        <v>30246761</v>
      </c>
      <c r="M18" s="24">
        <v>30787063</v>
      </c>
      <c r="N18" s="24">
        <v>30922399</v>
      </c>
      <c r="O18" s="24">
        <v>30871200</v>
      </c>
      <c r="P18" s="24">
        <v>31476050</v>
      </c>
      <c r="Q18" s="24">
        <v>31099354</v>
      </c>
      <c r="R18" s="24">
        <v>31055146</v>
      </c>
      <c r="S18" s="24">
        <v>30507286</v>
      </c>
      <c r="T18" s="24">
        <v>30371955</v>
      </c>
      <c r="U18" s="24">
        <v>28319879</v>
      </c>
      <c r="V18" s="24">
        <v>28232397</v>
      </c>
      <c r="W18" s="24">
        <v>18122828</v>
      </c>
      <c r="X18" s="24">
        <v>17533570</v>
      </c>
      <c r="Y18" s="24">
        <v>17190783</v>
      </c>
      <c r="Z18" s="24">
        <v>16666421</v>
      </c>
      <c r="AA18" s="24">
        <v>16286784</v>
      </c>
    </row>
    <row r="19" spans="1:27">
      <c r="A19" s="84" t="s">
        <v>588</v>
      </c>
      <c r="B19" s="84" t="s">
        <v>589</v>
      </c>
      <c r="C19" s="24">
        <v>7530</v>
      </c>
      <c r="D19" s="24">
        <v>6443</v>
      </c>
      <c r="E19" s="24">
        <v>6113</v>
      </c>
      <c r="F19" s="24">
        <v>7432</v>
      </c>
      <c r="G19" s="24">
        <v>3987819</v>
      </c>
      <c r="H19" s="82" t="s">
        <v>275</v>
      </c>
      <c r="I19" s="83" t="s">
        <v>395</v>
      </c>
      <c r="J19" s="24">
        <v>21159732</v>
      </c>
      <c r="K19" s="24">
        <v>20842239</v>
      </c>
      <c r="L19" s="24">
        <v>20764213</v>
      </c>
      <c r="M19" s="24">
        <v>21304366</v>
      </c>
      <c r="N19" s="24">
        <v>21446464</v>
      </c>
      <c r="O19" s="24">
        <v>21415572</v>
      </c>
      <c r="P19" s="24">
        <v>21885691</v>
      </c>
      <c r="Q19" s="24">
        <v>21624400</v>
      </c>
      <c r="R19" s="24">
        <v>21679049</v>
      </c>
      <c r="S19" s="24">
        <v>21215018</v>
      </c>
      <c r="T19" s="24">
        <v>21148995</v>
      </c>
      <c r="U19" s="24">
        <v>19251101</v>
      </c>
      <c r="V19" s="24">
        <v>19457605</v>
      </c>
      <c r="W19" s="24">
        <v>10519893</v>
      </c>
      <c r="X19" s="24">
        <v>10087819</v>
      </c>
      <c r="Y19" s="24">
        <v>9979430</v>
      </c>
      <c r="Z19" s="24">
        <v>9763850</v>
      </c>
      <c r="AA19" s="24">
        <v>9604506</v>
      </c>
    </row>
    <row r="20" spans="1:27">
      <c r="A20" s="97" t="s">
        <v>590</v>
      </c>
      <c r="B20" s="97" t="s">
        <v>591</v>
      </c>
      <c r="C20" s="25">
        <v>120405</v>
      </c>
      <c r="D20" s="25">
        <v>123831</v>
      </c>
      <c r="E20" s="25">
        <v>126404</v>
      </c>
      <c r="F20" s="25">
        <v>172173</v>
      </c>
      <c r="G20" s="25">
        <v>183410</v>
      </c>
      <c r="H20" s="86" t="s">
        <v>276</v>
      </c>
      <c r="I20" s="87" t="s">
        <v>277</v>
      </c>
      <c r="J20" s="24">
        <v>13807851</v>
      </c>
      <c r="K20" s="24">
        <v>13604845</v>
      </c>
      <c r="L20" s="24">
        <v>13628114</v>
      </c>
      <c r="M20" s="24">
        <v>14077778</v>
      </c>
      <c r="N20" s="24">
        <v>14359794</v>
      </c>
      <c r="O20" s="24">
        <v>14584510</v>
      </c>
      <c r="P20" s="24">
        <v>15005546</v>
      </c>
      <c r="Q20" s="24">
        <v>14861402</v>
      </c>
      <c r="R20" s="24">
        <v>15004469</v>
      </c>
      <c r="S20" s="24">
        <v>14712428</v>
      </c>
      <c r="T20" s="24">
        <v>14722641</v>
      </c>
      <c r="U20" s="24">
        <v>14572591</v>
      </c>
      <c r="V20" s="24">
        <v>14820881</v>
      </c>
      <c r="W20" s="24">
        <v>8690410</v>
      </c>
      <c r="X20" s="24">
        <v>8340820</v>
      </c>
      <c r="Y20" s="24">
        <v>8277992</v>
      </c>
      <c r="Z20" s="24">
        <v>8166188</v>
      </c>
      <c r="AA20" s="24">
        <v>8110185</v>
      </c>
    </row>
    <row r="21" spans="1:27">
      <c r="A21" s="84" t="s">
        <v>570</v>
      </c>
      <c r="B21" s="84" t="s">
        <v>571</v>
      </c>
      <c r="C21" s="24">
        <v>63702</v>
      </c>
      <c r="D21" s="24">
        <v>64766</v>
      </c>
      <c r="E21" s="24">
        <v>63041</v>
      </c>
      <c r="F21" s="24">
        <v>88626</v>
      </c>
      <c r="G21" s="24">
        <v>103747</v>
      </c>
      <c r="H21" s="82" t="s">
        <v>278</v>
      </c>
      <c r="I21" s="83" t="s">
        <v>396</v>
      </c>
      <c r="J21" s="24">
        <v>2034613</v>
      </c>
      <c r="K21" s="24">
        <v>2077908</v>
      </c>
      <c r="L21" s="24">
        <v>1923343</v>
      </c>
      <c r="M21" s="24">
        <v>1992255</v>
      </c>
      <c r="N21" s="24">
        <v>2031545</v>
      </c>
      <c r="O21" s="24">
        <v>2135029</v>
      </c>
      <c r="P21" s="24">
        <v>2251724</v>
      </c>
      <c r="Q21" s="24">
        <v>2218735</v>
      </c>
      <c r="R21" s="24">
        <v>2220268</v>
      </c>
      <c r="S21" s="24">
        <v>2291749</v>
      </c>
      <c r="T21" s="24">
        <v>2352245</v>
      </c>
      <c r="U21" s="24">
        <v>2362642</v>
      </c>
      <c r="V21" s="24">
        <v>2313295</v>
      </c>
      <c r="W21" s="24">
        <v>1415959</v>
      </c>
      <c r="X21" s="24">
        <v>1414479</v>
      </c>
      <c r="Y21" s="24">
        <v>1381977</v>
      </c>
      <c r="Z21" s="24">
        <v>1312720</v>
      </c>
      <c r="AA21" s="24">
        <v>1309634</v>
      </c>
    </row>
    <row r="22" spans="1:27">
      <c r="A22" s="84" t="s">
        <v>572</v>
      </c>
      <c r="B22" s="84" t="s">
        <v>573</v>
      </c>
      <c r="C22" s="24">
        <v>37461</v>
      </c>
      <c r="D22" s="24">
        <v>39940</v>
      </c>
      <c r="E22" s="24">
        <v>42785</v>
      </c>
      <c r="F22" s="24">
        <v>44862</v>
      </c>
      <c r="G22" s="24">
        <v>49120</v>
      </c>
      <c r="H22" s="82" t="s">
        <v>279</v>
      </c>
      <c r="I22" s="83" t="s">
        <v>397</v>
      </c>
      <c r="J22" s="24">
        <v>5101406</v>
      </c>
      <c r="K22" s="24">
        <v>5010581</v>
      </c>
      <c r="L22" s="24">
        <v>7559205</v>
      </c>
      <c r="M22" s="24">
        <v>7490442</v>
      </c>
      <c r="N22" s="24">
        <v>7444390</v>
      </c>
      <c r="O22" s="24">
        <v>7320599</v>
      </c>
      <c r="P22" s="24">
        <v>7338635</v>
      </c>
      <c r="Q22" s="24">
        <v>7256219</v>
      </c>
      <c r="R22" s="24">
        <v>7155829</v>
      </c>
      <c r="S22" s="24">
        <v>7000519</v>
      </c>
      <c r="T22" s="24">
        <v>6870715</v>
      </c>
      <c r="U22" s="24">
        <v>6706136</v>
      </c>
      <c r="V22" s="24">
        <v>6461497</v>
      </c>
      <c r="W22" s="24">
        <v>6186976</v>
      </c>
      <c r="X22" s="24">
        <v>6031272</v>
      </c>
      <c r="Y22" s="24">
        <v>5829376</v>
      </c>
      <c r="Z22" s="24">
        <v>5589851</v>
      </c>
      <c r="AA22" s="24">
        <v>5372644</v>
      </c>
    </row>
    <row r="23" spans="1:27">
      <c r="A23" s="84" t="s">
        <v>574</v>
      </c>
      <c r="B23" s="84" t="s">
        <v>575</v>
      </c>
      <c r="C23" s="24">
        <v>19242</v>
      </c>
      <c r="D23" s="24">
        <v>19125</v>
      </c>
      <c r="E23" s="24">
        <v>20578</v>
      </c>
      <c r="F23" s="24">
        <v>38685</v>
      </c>
      <c r="G23" s="24">
        <v>30543</v>
      </c>
      <c r="H23" s="81" t="s">
        <v>428</v>
      </c>
      <c r="I23" s="59" t="s">
        <v>263</v>
      </c>
      <c r="J23" s="24">
        <v>114879</v>
      </c>
      <c r="K23" s="24">
        <v>122884</v>
      </c>
      <c r="L23" s="24">
        <v>170794</v>
      </c>
      <c r="M23" s="24">
        <v>178467</v>
      </c>
      <c r="N23" s="24">
        <v>178412</v>
      </c>
      <c r="O23" s="24">
        <v>184056</v>
      </c>
      <c r="P23" s="24">
        <v>185097</v>
      </c>
      <c r="Q23" s="24">
        <v>175248</v>
      </c>
      <c r="R23" s="24">
        <v>175898</v>
      </c>
      <c r="S23" s="24">
        <v>173811</v>
      </c>
      <c r="T23" s="24">
        <v>180339</v>
      </c>
      <c r="U23" s="24">
        <v>182300</v>
      </c>
      <c r="V23" s="24">
        <v>198848</v>
      </c>
      <c r="W23" s="24">
        <v>196331</v>
      </c>
      <c r="X23" s="24">
        <v>215802</v>
      </c>
      <c r="Y23" s="24">
        <v>231630</v>
      </c>
      <c r="Z23" s="24">
        <v>238432</v>
      </c>
      <c r="AA23" s="24">
        <v>238612</v>
      </c>
    </row>
    <row r="24" spans="1:27">
      <c r="A24" s="97" t="s">
        <v>592</v>
      </c>
      <c r="B24" s="97" t="s">
        <v>593</v>
      </c>
      <c r="C24" s="25">
        <v>3364530</v>
      </c>
      <c r="D24" s="25">
        <v>3275400</v>
      </c>
      <c r="E24" s="25">
        <v>3098424</v>
      </c>
      <c r="F24" s="25">
        <v>3047519</v>
      </c>
      <c r="G24" s="25">
        <v>2979791</v>
      </c>
      <c r="H24" s="81" t="s">
        <v>429</v>
      </c>
      <c r="I24" s="59" t="s">
        <v>264</v>
      </c>
      <c r="J24" s="24">
        <v>526644</v>
      </c>
      <c r="K24" s="24">
        <v>533761</v>
      </c>
      <c r="L24" s="24">
        <v>852796</v>
      </c>
      <c r="M24" s="24">
        <v>593643</v>
      </c>
      <c r="N24" s="24">
        <v>807140</v>
      </c>
      <c r="O24" s="24">
        <v>493352</v>
      </c>
      <c r="P24" s="24">
        <v>392790</v>
      </c>
      <c r="Q24" s="24">
        <v>334867</v>
      </c>
      <c r="R24" s="24">
        <v>281772</v>
      </c>
      <c r="S24" s="24">
        <v>284201</v>
      </c>
      <c r="T24" s="24">
        <v>387008</v>
      </c>
      <c r="U24" s="24">
        <v>350858</v>
      </c>
      <c r="V24" s="24">
        <v>193689</v>
      </c>
      <c r="W24" s="24">
        <v>52818</v>
      </c>
      <c r="X24" s="24">
        <v>73479</v>
      </c>
      <c r="Y24" s="24">
        <v>117935</v>
      </c>
      <c r="Z24" s="24">
        <v>114785</v>
      </c>
      <c r="AA24" s="24">
        <v>129115</v>
      </c>
    </row>
    <row r="25" spans="1:27">
      <c r="H25" s="81" t="s">
        <v>430</v>
      </c>
      <c r="I25" s="59" t="s">
        <v>431</v>
      </c>
      <c r="J25" s="24">
        <v>3275400</v>
      </c>
      <c r="K25" s="24">
        <v>3098424</v>
      </c>
      <c r="L25" s="24">
        <v>3047519</v>
      </c>
      <c r="M25" s="24">
        <v>2979791</v>
      </c>
      <c r="N25" s="24">
        <v>2653874</v>
      </c>
      <c r="O25" s="24">
        <v>2809559</v>
      </c>
      <c r="P25" s="24">
        <v>2781439</v>
      </c>
      <c r="Q25" s="24">
        <v>2585565</v>
      </c>
      <c r="R25" s="24">
        <v>2485468</v>
      </c>
      <c r="S25" s="24">
        <v>2308477</v>
      </c>
      <c r="T25" s="24">
        <v>2238692</v>
      </c>
      <c r="U25" s="24">
        <v>2075696</v>
      </c>
      <c r="V25" s="24">
        <v>1941494</v>
      </c>
      <c r="W25" s="24">
        <v>0</v>
      </c>
      <c r="X25" s="24">
        <v>0</v>
      </c>
      <c r="Y25" s="24">
        <v>0</v>
      </c>
      <c r="Z25" s="24">
        <v>0</v>
      </c>
      <c r="AA25" s="24">
        <v>0</v>
      </c>
    </row>
    <row r="26" spans="1:27" ht="26.4">
      <c r="A26" s="205" t="s">
        <v>594</v>
      </c>
      <c r="B26" s="205" t="s">
        <v>595</v>
      </c>
      <c r="C26" s="204">
        <v>54374021</v>
      </c>
      <c r="D26" s="204">
        <v>53444089</v>
      </c>
      <c r="E26" s="204">
        <v>52910449</v>
      </c>
      <c r="F26" s="204">
        <v>55752348</v>
      </c>
      <c r="G26" s="204">
        <v>59359615</v>
      </c>
      <c r="H26" s="205" t="s">
        <v>280</v>
      </c>
      <c r="I26" s="206" t="s">
        <v>281</v>
      </c>
      <c r="J26" s="204">
        <v>53444089</v>
      </c>
      <c r="K26" s="204">
        <v>52910449</v>
      </c>
      <c r="L26" s="204">
        <v>55752348</v>
      </c>
      <c r="M26" s="204">
        <v>59359615</v>
      </c>
      <c r="N26" s="204">
        <v>58858222</v>
      </c>
      <c r="O26" s="204">
        <v>58663643</v>
      </c>
      <c r="P26" s="204">
        <f>P5+P13</f>
        <v>58077227</v>
      </c>
      <c r="Q26" s="204">
        <f>Q5+Q13</f>
        <v>57098367</v>
      </c>
      <c r="R26" s="204">
        <f>R5+R13</f>
        <v>56601313</v>
      </c>
      <c r="S26" s="204">
        <f>S5+S13</f>
        <v>55730776</v>
      </c>
      <c r="T26" s="204">
        <f t="shared" ref="T26:AA26" si="0">T5+T13</f>
        <v>55275643</v>
      </c>
      <c r="U26" s="204">
        <f t="shared" si="0"/>
        <v>52950518</v>
      </c>
      <c r="V26" s="204">
        <f t="shared" si="0"/>
        <v>52194582</v>
      </c>
      <c r="W26" s="204">
        <f t="shared" si="0"/>
        <v>31365551</v>
      </c>
      <c r="X26" s="204">
        <f t="shared" si="0"/>
        <v>31062312</v>
      </c>
      <c r="Y26" s="204">
        <f t="shared" si="0"/>
        <v>31181911</v>
      </c>
      <c r="Z26" s="204">
        <f t="shared" si="0"/>
        <v>30280945</v>
      </c>
      <c r="AA26" s="204">
        <f t="shared" si="0"/>
        <v>27728278</v>
      </c>
    </row>
    <row r="27" spans="1:27" ht="15" thickBot="1">
      <c r="A27" s="81" t="s">
        <v>282</v>
      </c>
      <c r="B27" s="81" t="s">
        <v>596</v>
      </c>
      <c r="C27" s="90">
        <v>-2702511</v>
      </c>
      <c r="D27" s="90">
        <v>-2823437</v>
      </c>
      <c r="E27" s="90">
        <v>-3410091</v>
      </c>
      <c r="F27" s="90">
        <v>-2784780</v>
      </c>
      <c r="G27" s="90">
        <v>-2812828</v>
      </c>
      <c r="H27" s="81" t="s">
        <v>282</v>
      </c>
      <c r="I27" s="59" t="s">
        <v>283</v>
      </c>
      <c r="J27" s="90">
        <v>-2823437</v>
      </c>
      <c r="K27" s="90">
        <v>-3410091</v>
      </c>
      <c r="L27" s="90">
        <v>-2784780</v>
      </c>
      <c r="M27" s="90">
        <v>-2812828</v>
      </c>
      <c r="N27" s="90">
        <v>-2817640</v>
      </c>
      <c r="O27" s="90">
        <v>-2778821</v>
      </c>
      <c r="P27" s="90">
        <v>-3001356</v>
      </c>
      <c r="Q27" s="90">
        <v>-2886566</v>
      </c>
      <c r="R27" s="90">
        <v>-2925543</v>
      </c>
      <c r="S27" s="90">
        <v>-3017621</v>
      </c>
      <c r="T27" s="90">
        <v>-3006099</v>
      </c>
      <c r="U27" s="90">
        <v>-2748888</v>
      </c>
      <c r="V27" s="90">
        <v>-2659921</v>
      </c>
      <c r="W27" s="90">
        <v>-1488286</v>
      </c>
      <c r="X27" s="90">
        <v>-1430389</v>
      </c>
      <c r="Y27" s="90">
        <v>-1387772</v>
      </c>
      <c r="Z27" s="90">
        <v>-1362248</v>
      </c>
      <c r="AA27" s="90">
        <v>-1269891</v>
      </c>
    </row>
    <row r="28" spans="1:27" ht="27" thickTop="1">
      <c r="A28" s="205" t="s">
        <v>597</v>
      </c>
      <c r="B28" s="205" t="s">
        <v>598</v>
      </c>
      <c r="C28" s="204">
        <f>+C26+C27</f>
        <v>51671510</v>
      </c>
      <c r="D28" s="204">
        <f t="shared" ref="D28:G28" si="1">+D26+D27</f>
        <v>50620652</v>
      </c>
      <c r="E28" s="204">
        <f t="shared" si="1"/>
        <v>49500358</v>
      </c>
      <c r="F28" s="204">
        <f t="shared" si="1"/>
        <v>52967568</v>
      </c>
      <c r="G28" s="204">
        <f t="shared" si="1"/>
        <v>56546787</v>
      </c>
      <c r="H28" s="205" t="s">
        <v>284</v>
      </c>
      <c r="I28" s="206" t="s">
        <v>285</v>
      </c>
      <c r="J28" s="204">
        <v>50620652</v>
      </c>
      <c r="K28" s="204">
        <v>49500358</v>
      </c>
      <c r="L28" s="204">
        <v>52967568</v>
      </c>
      <c r="M28" s="204">
        <v>56546787</v>
      </c>
      <c r="N28" s="204">
        <v>56040582</v>
      </c>
      <c r="O28" s="204">
        <v>55884822</v>
      </c>
      <c r="P28" s="204">
        <f>+P26+P27</f>
        <v>55075871</v>
      </c>
      <c r="Q28" s="204">
        <f>+Q26+Q27</f>
        <v>54211801</v>
      </c>
      <c r="R28" s="204">
        <f>+R26+R27</f>
        <v>53675770</v>
      </c>
      <c r="S28" s="204">
        <f>S26+S27</f>
        <v>52713155</v>
      </c>
      <c r="T28" s="204">
        <f t="shared" ref="T28:AA28" si="2">T26+T27</f>
        <v>52269544</v>
      </c>
      <c r="U28" s="204">
        <f t="shared" si="2"/>
        <v>50201630</v>
      </c>
      <c r="V28" s="204">
        <f t="shared" si="2"/>
        <v>49534661</v>
      </c>
      <c r="W28" s="204">
        <f t="shared" si="2"/>
        <v>29877265</v>
      </c>
      <c r="X28" s="204">
        <f t="shared" si="2"/>
        <v>29631923</v>
      </c>
      <c r="Y28" s="204">
        <f t="shared" si="2"/>
        <v>29794139</v>
      </c>
      <c r="Z28" s="204">
        <f t="shared" si="2"/>
        <v>28918697</v>
      </c>
      <c r="AA28" s="204">
        <f t="shared" si="2"/>
        <v>26458387</v>
      </c>
    </row>
    <row r="29" spans="1:27">
      <c r="H29" s="81"/>
      <c r="I29" s="81"/>
      <c r="J29" s="133"/>
      <c r="K29" s="133"/>
      <c r="L29" s="133"/>
      <c r="M29" s="133"/>
      <c r="N29" s="133"/>
      <c r="O29" s="133"/>
      <c r="P29" s="133"/>
      <c r="Q29" s="133"/>
      <c r="R29" s="133"/>
      <c r="S29" s="133"/>
      <c r="T29" s="24"/>
      <c r="U29" s="24"/>
      <c r="V29" s="24"/>
      <c r="W29" s="24"/>
      <c r="X29" s="24"/>
      <c r="Y29" s="24"/>
      <c r="Z29" s="24"/>
      <c r="AA29" s="24"/>
    </row>
    <row r="30" spans="1:27" ht="43.2">
      <c r="A30" s="32" t="s">
        <v>477</v>
      </c>
      <c r="B30" s="32" t="s">
        <v>478</v>
      </c>
      <c r="C30" s="279">
        <v>43373</v>
      </c>
      <c r="D30" s="8">
        <v>43281</v>
      </c>
      <c r="E30" s="8" t="s">
        <v>473</v>
      </c>
      <c r="F30" s="8" t="s">
        <v>471</v>
      </c>
      <c r="G30" s="8" t="s">
        <v>467</v>
      </c>
      <c r="H30" s="32" t="s">
        <v>477</v>
      </c>
      <c r="I30" s="32" t="s">
        <v>478</v>
      </c>
      <c r="J30" s="8">
        <v>43281</v>
      </c>
      <c r="K30" s="8" t="s">
        <v>473</v>
      </c>
      <c r="L30" s="8" t="s">
        <v>471</v>
      </c>
      <c r="M30" s="8" t="s">
        <v>467</v>
      </c>
      <c r="N30" s="8" t="s">
        <v>463</v>
      </c>
      <c r="O30" s="8" t="s">
        <v>458</v>
      </c>
      <c r="P30" s="8" t="s">
        <v>455</v>
      </c>
      <c r="Q30" s="8" t="s">
        <v>446</v>
      </c>
      <c r="R30" s="8" t="s">
        <v>432</v>
      </c>
      <c r="S30" s="8" t="s">
        <v>413</v>
      </c>
      <c r="T30" s="8" t="s">
        <v>388</v>
      </c>
      <c r="U30" s="8" t="s">
        <v>373</v>
      </c>
      <c r="V30" s="8" t="s">
        <v>6</v>
      </c>
      <c r="W30" s="8" t="s">
        <v>7</v>
      </c>
      <c r="X30" s="8" t="s">
        <v>8</v>
      </c>
      <c r="Y30" s="8" t="s">
        <v>9</v>
      </c>
      <c r="Z30" s="8" t="s">
        <v>10</v>
      </c>
      <c r="AA30" s="8" t="s">
        <v>11</v>
      </c>
    </row>
    <row r="31" spans="1:27">
      <c r="A31" s="205" t="s">
        <v>599</v>
      </c>
      <c r="B31" s="206" t="s">
        <v>281</v>
      </c>
      <c r="C31" s="204">
        <v>2652548</v>
      </c>
      <c r="D31" s="204">
        <v>2760974</v>
      </c>
      <c r="E31" s="204">
        <v>2885134</v>
      </c>
      <c r="H31" s="205" t="s">
        <v>599</v>
      </c>
      <c r="I31" s="206" t="s">
        <v>281</v>
      </c>
      <c r="J31" s="204">
        <v>2760974</v>
      </c>
      <c r="K31" s="204">
        <v>2885134</v>
      </c>
      <c r="L31" s="133"/>
      <c r="M31" s="133"/>
      <c r="N31" s="133"/>
      <c r="O31" s="133"/>
      <c r="P31" s="133"/>
      <c r="Q31" s="133"/>
      <c r="R31" s="133"/>
      <c r="S31" s="133"/>
      <c r="T31" s="24"/>
      <c r="U31" s="24"/>
      <c r="V31" s="24"/>
      <c r="W31" s="24"/>
      <c r="X31" s="24"/>
      <c r="Y31" s="24"/>
      <c r="Z31" s="24"/>
      <c r="AA31" s="24"/>
    </row>
    <row r="32" spans="1:27">
      <c r="A32" s="205" t="s">
        <v>600</v>
      </c>
      <c r="B32" s="206" t="s">
        <v>285</v>
      </c>
      <c r="C32" s="204">
        <v>2555133</v>
      </c>
      <c r="D32" s="204">
        <v>2636772</v>
      </c>
      <c r="E32" s="204">
        <v>2750954</v>
      </c>
      <c r="H32" s="205" t="s">
        <v>600</v>
      </c>
      <c r="I32" s="206" t="s">
        <v>285</v>
      </c>
      <c r="J32" s="204">
        <v>2636772</v>
      </c>
      <c r="K32" s="204">
        <v>2750954</v>
      </c>
      <c r="L32" s="133"/>
      <c r="M32" s="133"/>
      <c r="N32" s="133"/>
      <c r="O32" s="133"/>
      <c r="P32" s="133"/>
      <c r="Q32" s="133"/>
      <c r="R32" s="133"/>
      <c r="S32" s="133"/>
      <c r="T32" s="24"/>
      <c r="U32" s="24"/>
      <c r="V32" s="24"/>
      <c r="W32" s="24"/>
      <c r="X32" s="24"/>
      <c r="Y32" s="24"/>
      <c r="Z32" s="24"/>
      <c r="AA32" s="24"/>
    </row>
    <row r="33" spans="1:28">
      <c r="H33" s="81"/>
      <c r="I33" s="81"/>
      <c r="J33" s="133"/>
      <c r="K33" s="133"/>
      <c r="L33" s="133"/>
      <c r="M33" s="133"/>
      <c r="N33" s="133"/>
      <c r="O33" s="133"/>
      <c r="P33" s="133"/>
      <c r="Q33" s="133"/>
      <c r="R33" s="133"/>
      <c r="S33" s="133"/>
      <c r="T33" s="133"/>
      <c r="U33" s="24"/>
      <c r="V33" s="24"/>
      <c r="W33" s="24"/>
      <c r="X33" s="24"/>
      <c r="Y33" s="24"/>
      <c r="Z33" s="24"/>
      <c r="AA33" s="24"/>
      <c r="AB33" s="24"/>
    </row>
    <row r="34" spans="1:28">
      <c r="A34" s="275" t="s">
        <v>601</v>
      </c>
      <c r="H34" s="81"/>
      <c r="I34" s="81"/>
      <c r="J34" s="204"/>
      <c r="K34" s="204"/>
      <c r="L34" s="204"/>
      <c r="M34" s="133"/>
      <c r="N34" s="133"/>
      <c r="O34" s="133"/>
      <c r="P34" s="133"/>
      <c r="Q34" s="133"/>
      <c r="R34" s="133"/>
      <c r="S34" s="133"/>
      <c r="T34" s="133"/>
      <c r="U34" s="24"/>
      <c r="V34" s="24"/>
      <c r="W34" s="24"/>
      <c r="X34" s="24"/>
      <c r="Y34" s="24"/>
      <c r="Z34" s="24"/>
      <c r="AA34" s="24"/>
      <c r="AB34" s="24"/>
    </row>
    <row r="35" spans="1:28">
      <c r="A35" s="275" t="s">
        <v>602</v>
      </c>
      <c r="S35" s="24"/>
      <c r="T35" s="179"/>
    </row>
    <row r="36" spans="1:28">
      <c r="J36" s="60"/>
      <c r="K36" s="60"/>
      <c r="L36" s="60"/>
      <c r="M36" s="60"/>
      <c r="N36" s="60"/>
      <c r="O36" s="60"/>
      <c r="P36" s="60"/>
      <c r="Q36" s="60"/>
      <c r="R36" s="60"/>
      <c r="S36" s="60"/>
    </row>
    <row r="37" spans="1:28" ht="17.399999999999999">
      <c r="A37" s="240" t="s">
        <v>469</v>
      </c>
      <c r="C37" s="91"/>
      <c r="D37" s="91"/>
      <c r="E37" s="91"/>
      <c r="F37" s="91"/>
      <c r="G37" s="91"/>
      <c r="H37" s="91"/>
      <c r="I37" s="91"/>
      <c r="J37" s="91"/>
      <c r="K37" s="91"/>
      <c r="L37" s="91"/>
      <c r="M37" s="179"/>
      <c r="T37" s="57"/>
      <c r="U37" s="129"/>
    </row>
    <row r="38" spans="1:28">
      <c r="T38" s="57"/>
      <c r="U38" s="129"/>
    </row>
    <row r="39" spans="1:28">
      <c r="A39" s="13" t="s">
        <v>182</v>
      </c>
      <c r="B39" s="13" t="s">
        <v>183</v>
      </c>
      <c r="T39" s="57"/>
      <c r="U39" s="13" t="s">
        <v>182</v>
      </c>
      <c r="V39" s="13" t="s">
        <v>183</v>
      </c>
    </row>
    <row r="40" spans="1:28" ht="39" customHeight="1">
      <c r="A40" s="269" t="s">
        <v>489</v>
      </c>
      <c r="B40" s="269" t="s">
        <v>490</v>
      </c>
      <c r="C40" s="233" t="s">
        <v>11</v>
      </c>
      <c r="D40" s="233" t="s">
        <v>10</v>
      </c>
      <c r="E40" s="233" t="s">
        <v>9</v>
      </c>
      <c r="F40" s="233" t="s">
        <v>8</v>
      </c>
      <c r="G40" s="233" t="s">
        <v>7</v>
      </c>
      <c r="H40" s="233" t="s">
        <v>6</v>
      </c>
      <c r="I40" s="233" t="s">
        <v>373</v>
      </c>
      <c r="J40" s="233" t="s">
        <v>388</v>
      </c>
      <c r="K40" s="233" t="s">
        <v>413</v>
      </c>
      <c r="L40" s="233" t="s">
        <v>432</v>
      </c>
      <c r="M40" s="233" t="s">
        <v>446</v>
      </c>
      <c r="N40" s="233" t="s">
        <v>455</v>
      </c>
      <c r="O40" s="233" t="s">
        <v>458</v>
      </c>
      <c r="P40" s="233" t="s">
        <v>463</v>
      </c>
      <c r="Q40" s="233" t="s">
        <v>467</v>
      </c>
      <c r="R40" s="233" t="s">
        <v>471</v>
      </c>
      <c r="S40" s="233" t="s">
        <v>473</v>
      </c>
      <c r="T40" s="233">
        <v>43281</v>
      </c>
      <c r="U40" s="269" t="s">
        <v>489</v>
      </c>
      <c r="V40" s="269" t="s">
        <v>490</v>
      </c>
      <c r="W40" s="233" t="s">
        <v>467</v>
      </c>
      <c r="X40" s="233" t="s">
        <v>471</v>
      </c>
      <c r="Y40" s="233" t="s">
        <v>473</v>
      </c>
      <c r="Z40" s="233">
        <v>43281</v>
      </c>
      <c r="AA40" s="233">
        <v>43373</v>
      </c>
    </row>
    <row r="41" spans="1:28">
      <c r="A41" s="97" t="s">
        <v>252</v>
      </c>
      <c r="B41" s="257" t="s">
        <v>253</v>
      </c>
      <c r="C41" s="25">
        <v>4361921</v>
      </c>
      <c r="D41" s="25">
        <v>5105260</v>
      </c>
      <c r="E41" s="25">
        <v>5210688</v>
      </c>
      <c r="F41" s="25">
        <v>5268652</v>
      </c>
      <c r="G41" s="25">
        <v>5231901</v>
      </c>
      <c r="H41" s="25">
        <v>8058836</v>
      </c>
      <c r="I41" s="25">
        <v>8104188</v>
      </c>
      <c r="J41" s="25">
        <v>7944880</v>
      </c>
      <c r="K41" s="25">
        <v>8470928</v>
      </c>
      <c r="L41" s="25">
        <v>8399579</v>
      </c>
      <c r="M41" s="25">
        <v>8593837</v>
      </c>
      <c r="N41" s="25">
        <v>8114472</v>
      </c>
      <c r="O41" s="25">
        <v>8617610</v>
      </c>
      <c r="P41" s="25">
        <v>8847151</v>
      </c>
      <c r="Q41" s="25">
        <v>8940982</v>
      </c>
      <c r="R41" s="25">
        <v>8676125</v>
      </c>
      <c r="S41" s="25">
        <v>9360092</v>
      </c>
      <c r="T41" s="25">
        <v>9170161</v>
      </c>
      <c r="U41" s="97" t="s">
        <v>568</v>
      </c>
      <c r="V41" s="293" t="s">
        <v>569</v>
      </c>
      <c r="W41" s="25">
        <v>550934</v>
      </c>
      <c r="X41" s="25">
        <v>799501</v>
      </c>
      <c r="Y41" s="25">
        <v>489074</v>
      </c>
      <c r="Z41" s="25">
        <v>478024</v>
      </c>
      <c r="AA41" s="25">
        <v>506718</v>
      </c>
    </row>
    <row r="42" spans="1:28">
      <c r="A42" s="81" t="s">
        <v>88</v>
      </c>
      <c r="B42" s="250" t="s">
        <v>254</v>
      </c>
      <c r="C42" s="24">
        <v>1948546</v>
      </c>
      <c r="D42" s="24">
        <v>2255378</v>
      </c>
      <c r="E42" s="24">
        <v>2218982</v>
      </c>
      <c r="F42" s="24">
        <v>2118862</v>
      </c>
      <c r="G42" s="24">
        <v>2093024</v>
      </c>
      <c r="H42" s="24">
        <v>4271391</v>
      </c>
      <c r="I42" s="24">
        <v>4186131</v>
      </c>
      <c r="J42" s="24">
        <v>3906021</v>
      </c>
      <c r="K42" s="24">
        <v>4419269</v>
      </c>
      <c r="L42" s="24">
        <v>4325874</v>
      </c>
      <c r="M42" s="24">
        <v>4415066</v>
      </c>
      <c r="N42" s="24">
        <v>4188362</v>
      </c>
      <c r="O42" s="24">
        <v>4542297</v>
      </c>
      <c r="P42" s="24">
        <v>4656646</v>
      </c>
      <c r="Q42" s="24">
        <v>4684562</v>
      </c>
      <c r="R42" s="24">
        <v>4615526</v>
      </c>
      <c r="S42" s="24">
        <v>5179188</v>
      </c>
      <c r="T42" s="24">
        <v>4953884</v>
      </c>
      <c r="U42" s="84" t="s">
        <v>570</v>
      </c>
      <c r="V42" s="294" t="s">
        <v>571</v>
      </c>
      <c r="W42" s="24">
        <v>397541</v>
      </c>
      <c r="X42" s="24">
        <v>591642</v>
      </c>
      <c r="Y42" s="24">
        <v>486849</v>
      </c>
      <c r="Z42" s="24">
        <v>473873</v>
      </c>
      <c r="AA42" s="24">
        <v>504669</v>
      </c>
    </row>
    <row r="43" spans="1:28">
      <c r="A43" s="81" t="s">
        <v>255</v>
      </c>
      <c r="B43" s="250" t="s">
        <v>256</v>
      </c>
      <c r="C43" s="24">
        <v>2388168</v>
      </c>
      <c r="D43" s="24">
        <v>2743151</v>
      </c>
      <c r="E43" s="24">
        <v>2969821</v>
      </c>
      <c r="F43" s="24">
        <v>3144797</v>
      </c>
      <c r="G43" s="24">
        <v>3127800</v>
      </c>
      <c r="H43" s="24">
        <v>3730875</v>
      </c>
      <c r="I43" s="24">
        <v>3877130</v>
      </c>
      <c r="J43" s="24">
        <v>3967365</v>
      </c>
      <c r="K43" s="24">
        <v>4019070</v>
      </c>
      <c r="L43" s="24">
        <v>4046191</v>
      </c>
      <c r="M43" s="24">
        <v>4167356</v>
      </c>
      <c r="N43" s="24">
        <v>3918198</v>
      </c>
      <c r="O43" s="24">
        <v>4052624</v>
      </c>
      <c r="P43" s="24">
        <v>4159228</v>
      </c>
      <c r="Q43" s="24">
        <v>4231201</v>
      </c>
      <c r="R43" s="24">
        <v>4050776</v>
      </c>
      <c r="S43" s="24">
        <v>4159750</v>
      </c>
      <c r="T43" s="24">
        <v>4190323</v>
      </c>
      <c r="U43" s="84" t="s">
        <v>572</v>
      </c>
      <c r="V43" s="294" t="s">
        <v>573</v>
      </c>
      <c r="W43" s="24"/>
      <c r="X43" s="24"/>
      <c r="Y43" s="24"/>
      <c r="Z43" s="24"/>
      <c r="AA43" s="24"/>
    </row>
    <row r="44" spans="1:28">
      <c r="A44" s="82" t="s">
        <v>257</v>
      </c>
      <c r="B44" s="258" t="s">
        <v>258</v>
      </c>
      <c r="C44" s="24">
        <v>98963</v>
      </c>
      <c r="D44" s="24">
        <v>105591</v>
      </c>
      <c r="E44" s="24">
        <v>109873</v>
      </c>
      <c r="F44" s="24">
        <v>106328</v>
      </c>
      <c r="G44" s="24">
        <v>105962</v>
      </c>
      <c r="H44" s="24">
        <v>199969</v>
      </c>
      <c r="I44" s="24">
        <v>212607</v>
      </c>
      <c r="J44" s="24">
        <v>207899</v>
      </c>
      <c r="K44" s="24">
        <v>201106</v>
      </c>
      <c r="L44" s="24">
        <v>191571</v>
      </c>
      <c r="M44" s="24">
        <v>193094</v>
      </c>
      <c r="N44" s="24">
        <v>183507</v>
      </c>
      <c r="O44" s="24">
        <v>169173</v>
      </c>
      <c r="P44" s="24">
        <v>173773</v>
      </c>
      <c r="Q44" s="24">
        <v>176858</v>
      </c>
      <c r="R44" s="24">
        <v>174843</v>
      </c>
      <c r="S44" s="24">
        <v>175111</v>
      </c>
      <c r="T44" s="24">
        <v>171927</v>
      </c>
      <c r="U44" s="84" t="s">
        <v>574</v>
      </c>
      <c r="V44" s="294" t="s">
        <v>575</v>
      </c>
      <c r="W44" s="24">
        <v>153393</v>
      </c>
      <c r="X44" s="24">
        <v>207859</v>
      </c>
      <c r="Y44" s="24">
        <v>2225</v>
      </c>
      <c r="Z44" s="24">
        <v>4151</v>
      </c>
      <c r="AA44" s="24">
        <v>2049</v>
      </c>
    </row>
    <row r="45" spans="1:28">
      <c r="A45" s="82" t="s">
        <v>259</v>
      </c>
      <c r="B45" s="258" t="s">
        <v>260</v>
      </c>
      <c r="C45" s="24">
        <v>347682</v>
      </c>
      <c r="D45" s="24">
        <v>365712</v>
      </c>
      <c r="E45" s="24">
        <v>377204</v>
      </c>
      <c r="F45" s="24">
        <v>375241</v>
      </c>
      <c r="G45" s="24">
        <v>416279</v>
      </c>
      <c r="H45" s="24">
        <v>498515</v>
      </c>
      <c r="I45" s="24">
        <v>519145</v>
      </c>
      <c r="J45" s="24">
        <v>497868</v>
      </c>
      <c r="K45" s="24">
        <v>504722</v>
      </c>
      <c r="L45" s="24">
        <v>474850</v>
      </c>
      <c r="M45" s="24">
        <v>445617</v>
      </c>
      <c r="N45" s="24">
        <v>428561</v>
      </c>
      <c r="O45" s="24">
        <v>443473</v>
      </c>
      <c r="P45" s="24">
        <v>429023</v>
      </c>
      <c r="Q45" s="24">
        <v>426339</v>
      </c>
      <c r="R45" s="24">
        <v>431127</v>
      </c>
      <c r="S45" s="24">
        <v>432056</v>
      </c>
      <c r="T45" s="24">
        <v>412376</v>
      </c>
      <c r="U45" s="97" t="s">
        <v>576</v>
      </c>
      <c r="V45" s="293" t="s">
        <v>577</v>
      </c>
      <c r="W45" s="25">
        <v>21481224</v>
      </c>
      <c r="X45" s="25">
        <v>20939056</v>
      </c>
      <c r="Y45" s="25">
        <v>21017350</v>
      </c>
      <c r="Z45" s="25">
        <v>21331659</v>
      </c>
      <c r="AA45" s="25">
        <v>21455221</v>
      </c>
    </row>
    <row r="46" spans="1:28">
      <c r="A46" s="82" t="s">
        <v>261</v>
      </c>
      <c r="B46" s="258" t="s">
        <v>262</v>
      </c>
      <c r="C46" s="24">
        <v>1941523</v>
      </c>
      <c r="D46" s="24">
        <v>2271848</v>
      </c>
      <c r="E46" s="24">
        <v>2482744</v>
      </c>
      <c r="F46" s="24">
        <v>2663228</v>
      </c>
      <c r="G46" s="24">
        <v>2605559</v>
      </c>
      <c r="H46" s="24">
        <v>3032391</v>
      </c>
      <c r="I46" s="24">
        <v>3145378</v>
      </c>
      <c r="J46" s="24">
        <v>3261598</v>
      </c>
      <c r="K46" s="24">
        <v>3313242</v>
      </c>
      <c r="L46" s="24">
        <v>3379770</v>
      </c>
      <c r="M46" s="24">
        <v>3528645</v>
      </c>
      <c r="N46" s="24">
        <v>3306130</v>
      </c>
      <c r="O46" s="24">
        <v>3439978</v>
      </c>
      <c r="P46" s="24">
        <v>3556432</v>
      </c>
      <c r="Q46" s="24">
        <v>3628004</v>
      </c>
      <c r="R46" s="24">
        <v>3444806</v>
      </c>
      <c r="S46" s="24">
        <v>3552583</v>
      </c>
      <c r="T46" s="24">
        <v>3606020</v>
      </c>
      <c r="U46" s="84" t="s">
        <v>578</v>
      </c>
      <c r="V46" s="294" t="s">
        <v>579</v>
      </c>
      <c r="W46" s="24">
        <v>14077778</v>
      </c>
      <c r="X46" s="24">
        <v>13628114</v>
      </c>
      <c r="Y46" s="24">
        <v>13604845</v>
      </c>
      <c r="Z46" s="24">
        <v>13807851</v>
      </c>
      <c r="AA46" s="24">
        <v>13805313</v>
      </c>
    </row>
    <row r="47" spans="1:28">
      <c r="A47" s="81" t="s">
        <v>92</v>
      </c>
      <c r="B47" s="250" t="s">
        <v>263</v>
      </c>
      <c r="C47" s="24">
        <v>3198</v>
      </c>
      <c r="D47" s="24">
        <v>9795</v>
      </c>
      <c r="E47" s="24">
        <v>6304</v>
      </c>
      <c r="F47" s="24">
        <v>617</v>
      </c>
      <c r="G47" s="24">
        <v>6818</v>
      </c>
      <c r="H47" s="24">
        <v>14163</v>
      </c>
      <c r="I47" s="24">
        <v>14733</v>
      </c>
      <c r="J47" s="24">
        <v>526</v>
      </c>
      <c r="K47" s="24">
        <v>1041</v>
      </c>
      <c r="L47" s="24">
        <v>584</v>
      </c>
      <c r="M47" s="24">
        <v>3369</v>
      </c>
      <c r="N47" s="24">
        <v>475</v>
      </c>
      <c r="O47" s="24">
        <v>1074</v>
      </c>
      <c r="P47" s="24">
        <v>4014</v>
      </c>
      <c r="Q47" s="24">
        <v>4943</v>
      </c>
      <c r="R47" s="24">
        <v>1379</v>
      </c>
      <c r="S47" s="24">
        <v>3520</v>
      </c>
      <c r="T47" s="24">
        <v>8952</v>
      </c>
      <c r="U47" s="84" t="s">
        <v>574</v>
      </c>
      <c r="V47" s="294" t="s">
        <v>575</v>
      </c>
      <c r="W47" s="24">
        <v>7403446</v>
      </c>
      <c r="X47" s="24">
        <v>7310942</v>
      </c>
      <c r="Y47" s="24">
        <v>7412505</v>
      </c>
      <c r="Z47" s="24">
        <v>7523808</v>
      </c>
      <c r="AA47" s="24">
        <v>7649908</v>
      </c>
    </row>
    <row r="48" spans="1:28">
      <c r="A48" s="81" t="s">
        <v>94</v>
      </c>
      <c r="B48" s="250" t="s">
        <v>264</v>
      </c>
      <c r="C48" s="24">
        <v>22009</v>
      </c>
      <c r="D48" s="24">
        <v>96936</v>
      </c>
      <c r="E48" s="24">
        <v>15581</v>
      </c>
      <c r="F48" s="24">
        <v>4376</v>
      </c>
      <c r="G48" s="24">
        <v>4259</v>
      </c>
      <c r="H48" s="24">
        <v>42407</v>
      </c>
      <c r="I48" s="24">
        <v>26194</v>
      </c>
      <c r="J48" s="24">
        <v>70968</v>
      </c>
      <c r="K48" s="24">
        <v>31548</v>
      </c>
      <c r="L48" s="24">
        <v>26930</v>
      </c>
      <c r="M48" s="24">
        <v>8046</v>
      </c>
      <c r="N48" s="24">
        <v>7437</v>
      </c>
      <c r="O48" s="24">
        <v>21615</v>
      </c>
      <c r="P48" s="24">
        <v>27263</v>
      </c>
      <c r="Q48" s="24">
        <v>20276</v>
      </c>
      <c r="R48" s="24">
        <v>8444</v>
      </c>
      <c r="S48" s="24">
        <v>17634</v>
      </c>
      <c r="T48" s="24">
        <v>17002</v>
      </c>
      <c r="U48" s="97" t="s">
        <v>580</v>
      </c>
      <c r="V48" s="293" t="s">
        <v>581</v>
      </c>
      <c r="W48" s="25">
        <v>33708377</v>
      </c>
      <c r="X48" s="25">
        <v>30794099</v>
      </c>
      <c r="Y48" s="25">
        <v>28179197</v>
      </c>
      <c r="Z48" s="25">
        <v>28235175</v>
      </c>
      <c r="AA48" s="25">
        <v>28927147</v>
      </c>
    </row>
    <row r="49" spans="1:27">
      <c r="A49" s="97" t="s">
        <v>265</v>
      </c>
      <c r="B49" s="257" t="s">
        <v>266</v>
      </c>
      <c r="C49" s="25">
        <v>23366357</v>
      </c>
      <c r="D49" s="25">
        <v>25175685</v>
      </c>
      <c r="E49" s="25">
        <v>25971223</v>
      </c>
      <c r="F49" s="25">
        <v>25793660</v>
      </c>
      <c r="G49" s="25">
        <v>26133650</v>
      </c>
      <c r="H49" s="25">
        <v>44135746</v>
      </c>
      <c r="I49" s="25">
        <v>44846330</v>
      </c>
      <c r="J49" s="25">
        <v>47330763</v>
      </c>
      <c r="K49" s="25">
        <v>47259848</v>
      </c>
      <c r="L49" s="25">
        <v>48201734</v>
      </c>
      <c r="M49" s="25">
        <v>48504530</v>
      </c>
      <c r="N49" s="25">
        <v>49962755</v>
      </c>
      <c r="O49" s="25">
        <v>50046033</v>
      </c>
      <c r="P49" s="25">
        <v>50011071</v>
      </c>
      <c r="Q49" s="25">
        <v>50418633</v>
      </c>
      <c r="R49" s="25">
        <v>47076223</v>
      </c>
      <c r="S49" s="25">
        <v>43550357</v>
      </c>
      <c r="T49" s="25">
        <v>44273928</v>
      </c>
      <c r="U49" s="84" t="s">
        <v>570</v>
      </c>
      <c r="V49" s="294" t="s">
        <v>571</v>
      </c>
      <c r="W49" s="24">
        <v>12237279</v>
      </c>
      <c r="X49" s="24">
        <v>12495923</v>
      </c>
      <c r="Y49" s="24">
        <v>13290525</v>
      </c>
      <c r="Z49" s="24">
        <v>13598903</v>
      </c>
      <c r="AA49" s="24">
        <v>14513153</v>
      </c>
    </row>
    <row r="50" spans="1:27">
      <c r="A50" s="81" t="s">
        <v>267</v>
      </c>
      <c r="B50" s="250" t="s">
        <v>268</v>
      </c>
      <c r="C50" s="24">
        <v>6711846</v>
      </c>
      <c r="D50" s="24">
        <v>8156047</v>
      </c>
      <c r="E50" s="24">
        <v>8430875</v>
      </c>
      <c r="F50" s="24">
        <v>7970809</v>
      </c>
      <c r="G50" s="24">
        <v>7761673</v>
      </c>
      <c r="H50" s="24">
        <v>13569318</v>
      </c>
      <c r="I50" s="24">
        <v>13917597</v>
      </c>
      <c r="J50" s="24">
        <v>14152769</v>
      </c>
      <c r="K50" s="24">
        <v>13986073</v>
      </c>
      <c r="L50" s="24">
        <v>14203450</v>
      </c>
      <c r="M50" s="24">
        <v>14309496</v>
      </c>
      <c r="N50" s="24">
        <v>15127379</v>
      </c>
      <c r="O50" s="24">
        <v>15687866</v>
      </c>
      <c r="P50" s="24">
        <v>15449246</v>
      </c>
      <c r="Q50" s="24">
        <v>15879669</v>
      </c>
      <c r="R50" s="24">
        <v>12758353</v>
      </c>
      <c r="S50" s="24">
        <v>11864560</v>
      </c>
      <c r="T50" s="24">
        <v>12061254</v>
      </c>
      <c r="U50" s="84" t="s">
        <v>572</v>
      </c>
      <c r="V50" s="294" t="s">
        <v>573</v>
      </c>
      <c r="W50" s="24">
        <v>10762269</v>
      </c>
      <c r="X50" s="24">
        <v>14907068</v>
      </c>
      <c r="Y50" s="24">
        <v>11798177</v>
      </c>
      <c r="Z50" s="24">
        <v>11531638</v>
      </c>
      <c r="AA50" s="24">
        <v>11568893</v>
      </c>
    </row>
    <row r="51" spans="1:27">
      <c r="A51" s="84" t="s">
        <v>269</v>
      </c>
      <c r="B51" s="258" t="s">
        <v>270</v>
      </c>
      <c r="C51" s="24">
        <v>4154523</v>
      </c>
      <c r="D51" s="24">
        <v>5059803</v>
      </c>
      <c r="E51" s="24">
        <v>5079676</v>
      </c>
      <c r="F51" s="24">
        <v>4622665</v>
      </c>
      <c r="G51" s="24">
        <v>4561352</v>
      </c>
      <c r="H51" s="24">
        <v>6307689</v>
      </c>
      <c r="I51" s="24">
        <v>6095388</v>
      </c>
      <c r="J51" s="24">
        <v>6154067</v>
      </c>
      <c r="K51" s="24">
        <v>6268486</v>
      </c>
      <c r="L51" s="24">
        <v>6889285</v>
      </c>
      <c r="M51" s="24">
        <v>6752325</v>
      </c>
      <c r="N51" s="24">
        <v>7198133</v>
      </c>
      <c r="O51" s="24">
        <v>8192142</v>
      </c>
      <c r="P51" s="24">
        <v>7814948</v>
      </c>
      <c r="Q51" s="24">
        <v>7847874</v>
      </c>
      <c r="R51" s="24">
        <v>7463839</v>
      </c>
      <c r="S51" s="24">
        <v>6784022</v>
      </c>
      <c r="T51" s="24">
        <v>6500070</v>
      </c>
      <c r="U51" s="84" t="s">
        <v>574</v>
      </c>
      <c r="V51" s="294" t="s">
        <v>575</v>
      </c>
      <c r="W51" s="24">
        <v>10708829</v>
      </c>
      <c r="X51" s="24">
        <v>3391108</v>
      </c>
      <c r="Y51" s="24">
        <v>3090495</v>
      </c>
      <c r="Z51" s="24">
        <v>3104634</v>
      </c>
      <c r="AA51" s="24">
        <v>2845101</v>
      </c>
    </row>
    <row r="52" spans="1:27">
      <c r="A52" s="84" t="s">
        <v>271</v>
      </c>
      <c r="B52" s="258" t="s">
        <v>272</v>
      </c>
      <c r="C52" s="24">
        <v>1639559</v>
      </c>
      <c r="D52" s="24">
        <v>1994047</v>
      </c>
      <c r="E52" s="24">
        <v>2265805</v>
      </c>
      <c r="F52" s="24">
        <v>2222940</v>
      </c>
      <c r="G52" s="24">
        <v>2115716</v>
      </c>
      <c r="H52" s="24">
        <v>3450405</v>
      </c>
      <c r="I52" s="24">
        <v>3793119</v>
      </c>
      <c r="J52" s="24">
        <v>3778853</v>
      </c>
      <c r="K52" s="24">
        <v>3388828</v>
      </c>
      <c r="L52" s="24">
        <v>2964429</v>
      </c>
      <c r="M52" s="24">
        <v>3166931</v>
      </c>
      <c r="N52" s="24">
        <v>3557759</v>
      </c>
      <c r="O52" s="24">
        <v>3398132</v>
      </c>
      <c r="P52" s="24">
        <v>3436139</v>
      </c>
      <c r="Q52" s="24">
        <v>3161696</v>
      </c>
      <c r="R52" s="24">
        <v>2942520</v>
      </c>
      <c r="S52" s="24">
        <v>2675448</v>
      </c>
      <c r="T52" s="24">
        <v>3165149</v>
      </c>
      <c r="U52" s="97" t="s">
        <v>582</v>
      </c>
      <c r="V52" s="293" t="s">
        <v>583</v>
      </c>
      <c r="W52" s="25">
        <v>11118446</v>
      </c>
      <c r="X52" s="25">
        <v>11004011</v>
      </c>
      <c r="Y52" s="25">
        <v>8563164</v>
      </c>
      <c r="Z52" s="25">
        <v>8707426</v>
      </c>
      <c r="AA52" s="25">
        <v>8799810</v>
      </c>
    </row>
    <row r="53" spans="1:27">
      <c r="A53" s="84" t="s">
        <v>273</v>
      </c>
      <c r="B53" s="259" t="s">
        <v>274</v>
      </c>
      <c r="C53" s="24">
        <v>917764</v>
      </c>
      <c r="D53" s="24">
        <v>1102197</v>
      </c>
      <c r="E53" s="24">
        <v>1085394</v>
      </c>
      <c r="F53" s="24">
        <v>1125204</v>
      </c>
      <c r="G53" s="24">
        <v>1084605</v>
      </c>
      <c r="H53" s="24">
        <v>3811224</v>
      </c>
      <c r="I53" s="24">
        <v>4029090</v>
      </c>
      <c r="J53" s="24">
        <v>4219849</v>
      </c>
      <c r="K53" s="24">
        <v>4328759</v>
      </c>
      <c r="L53" s="24">
        <v>4349736</v>
      </c>
      <c r="M53" s="24">
        <v>4390240</v>
      </c>
      <c r="N53" s="24">
        <v>4371487</v>
      </c>
      <c r="O53" s="24">
        <v>4097592</v>
      </c>
      <c r="P53" s="24">
        <v>4198159</v>
      </c>
      <c r="Q53" s="24">
        <v>4870099</v>
      </c>
      <c r="R53" s="24">
        <v>2351994</v>
      </c>
      <c r="S53" s="24">
        <v>2405090</v>
      </c>
      <c r="T53" s="24">
        <v>2396035</v>
      </c>
      <c r="U53" s="84" t="s">
        <v>584</v>
      </c>
      <c r="V53" s="294" t="s">
        <v>585</v>
      </c>
      <c r="W53" s="24">
        <v>4030839</v>
      </c>
      <c r="X53" s="24">
        <v>4174519</v>
      </c>
      <c r="Y53" s="24">
        <v>4308717</v>
      </c>
      <c r="Z53" s="24">
        <v>4398187</v>
      </c>
      <c r="AA53" s="24">
        <v>4465679</v>
      </c>
    </row>
    <row r="54" spans="1:27">
      <c r="A54" s="81" t="s">
        <v>255</v>
      </c>
      <c r="B54" s="250" t="s">
        <v>256</v>
      </c>
      <c r="C54" s="24">
        <v>16286784</v>
      </c>
      <c r="D54" s="24">
        <v>16666421</v>
      </c>
      <c r="E54" s="24">
        <v>17190783</v>
      </c>
      <c r="F54" s="24">
        <v>17533570</v>
      </c>
      <c r="G54" s="24">
        <v>18122828</v>
      </c>
      <c r="H54" s="24">
        <v>28232397</v>
      </c>
      <c r="I54" s="24">
        <v>28319879</v>
      </c>
      <c r="J54" s="24">
        <v>30371955</v>
      </c>
      <c r="K54" s="24">
        <v>30507286</v>
      </c>
      <c r="L54" s="24">
        <v>31055146</v>
      </c>
      <c r="M54" s="24">
        <v>31099354</v>
      </c>
      <c r="N54" s="24">
        <v>31476050</v>
      </c>
      <c r="O54" s="24">
        <v>30871200</v>
      </c>
      <c r="P54" s="24">
        <v>30922399</v>
      </c>
      <c r="Q54" s="24">
        <v>30787063</v>
      </c>
      <c r="R54" s="24">
        <v>30246761</v>
      </c>
      <c r="S54" s="24">
        <v>27930728</v>
      </c>
      <c r="T54" s="24">
        <v>28295751</v>
      </c>
      <c r="U54" s="84" t="s">
        <v>586</v>
      </c>
      <c r="V54" s="294" t="s">
        <v>587</v>
      </c>
      <c r="W54" s="24">
        <v>3099788</v>
      </c>
      <c r="X54" s="24">
        <v>6822060</v>
      </c>
      <c r="Y54" s="24">
        <v>4248334</v>
      </c>
      <c r="Z54" s="24">
        <v>4302796</v>
      </c>
      <c r="AA54" s="24">
        <v>4326601</v>
      </c>
    </row>
    <row r="55" spans="1:27">
      <c r="A55" s="82" t="s">
        <v>275</v>
      </c>
      <c r="B55" s="258" t="s">
        <v>395</v>
      </c>
      <c r="C55" s="24">
        <v>9604506</v>
      </c>
      <c r="D55" s="24">
        <v>9763850</v>
      </c>
      <c r="E55" s="24">
        <v>9979430</v>
      </c>
      <c r="F55" s="24">
        <v>10087819</v>
      </c>
      <c r="G55" s="24">
        <v>10519893</v>
      </c>
      <c r="H55" s="24">
        <v>19457605</v>
      </c>
      <c r="I55" s="24">
        <v>19251101</v>
      </c>
      <c r="J55" s="24">
        <v>21148995</v>
      </c>
      <c r="K55" s="24">
        <v>21215018</v>
      </c>
      <c r="L55" s="24">
        <v>21679049</v>
      </c>
      <c r="M55" s="24">
        <v>21624400</v>
      </c>
      <c r="N55" s="24">
        <v>21885691</v>
      </c>
      <c r="O55" s="24">
        <v>21415572</v>
      </c>
      <c r="P55" s="24">
        <v>21446464</v>
      </c>
      <c r="Q55" s="24">
        <v>21304366</v>
      </c>
      <c r="R55" s="24">
        <v>20764213</v>
      </c>
      <c r="S55" s="24">
        <v>20842239</v>
      </c>
      <c r="T55" s="24">
        <v>21159732</v>
      </c>
      <c r="U55" s="84" t="s">
        <v>588</v>
      </c>
      <c r="V55" s="294" t="s">
        <v>589</v>
      </c>
      <c r="W55" s="24">
        <v>3987819</v>
      </c>
      <c r="X55" s="24">
        <v>7432</v>
      </c>
      <c r="Y55" s="24">
        <v>6113</v>
      </c>
      <c r="Z55" s="24">
        <v>6443</v>
      </c>
      <c r="AA55" s="24">
        <v>7530</v>
      </c>
    </row>
    <row r="56" spans="1:27">
      <c r="A56" s="86" t="s">
        <v>276</v>
      </c>
      <c r="B56" s="260" t="s">
        <v>277</v>
      </c>
      <c r="C56" s="24">
        <v>8110185</v>
      </c>
      <c r="D56" s="24">
        <v>8166188</v>
      </c>
      <c r="E56" s="24">
        <v>8277992</v>
      </c>
      <c r="F56" s="24">
        <v>8340820</v>
      </c>
      <c r="G56" s="24">
        <v>8690410</v>
      </c>
      <c r="H56" s="24">
        <v>14820881</v>
      </c>
      <c r="I56" s="24">
        <v>14572591</v>
      </c>
      <c r="J56" s="24">
        <v>14722641</v>
      </c>
      <c r="K56" s="24">
        <v>14712428</v>
      </c>
      <c r="L56" s="24">
        <v>15004469</v>
      </c>
      <c r="M56" s="24">
        <v>14861402</v>
      </c>
      <c r="N56" s="24">
        <v>15005546</v>
      </c>
      <c r="O56" s="24">
        <v>14584510</v>
      </c>
      <c r="P56" s="24">
        <v>14359794</v>
      </c>
      <c r="Q56" s="24">
        <v>14077778</v>
      </c>
      <c r="R56" s="24">
        <v>13628114</v>
      </c>
      <c r="S56" s="24">
        <v>13604845</v>
      </c>
      <c r="T56" s="24">
        <v>13807851</v>
      </c>
      <c r="U56" s="97" t="s">
        <v>590</v>
      </c>
      <c r="V56" s="293" t="s">
        <v>591</v>
      </c>
      <c r="W56" s="25">
        <v>183410</v>
      </c>
      <c r="X56" s="25">
        <v>172173</v>
      </c>
      <c r="Y56" s="25">
        <v>126404</v>
      </c>
      <c r="Z56" s="25">
        <v>123831</v>
      </c>
      <c r="AA56" s="25">
        <v>120405</v>
      </c>
    </row>
    <row r="57" spans="1:27">
      <c r="A57" s="82" t="s">
        <v>278</v>
      </c>
      <c r="B57" s="258" t="s">
        <v>396</v>
      </c>
      <c r="C57" s="24">
        <v>1309634</v>
      </c>
      <c r="D57" s="24">
        <v>1312720</v>
      </c>
      <c r="E57" s="24">
        <v>1381977</v>
      </c>
      <c r="F57" s="24">
        <v>1414479</v>
      </c>
      <c r="G57" s="24">
        <v>1415959</v>
      </c>
      <c r="H57" s="24">
        <v>2313295</v>
      </c>
      <c r="I57" s="24">
        <v>2362642</v>
      </c>
      <c r="J57" s="24">
        <v>2352245</v>
      </c>
      <c r="K57" s="24">
        <v>2291749</v>
      </c>
      <c r="L57" s="24">
        <v>2220268</v>
      </c>
      <c r="M57" s="24">
        <v>2218735</v>
      </c>
      <c r="N57" s="24">
        <v>2251724</v>
      </c>
      <c r="O57" s="24">
        <v>2135029</v>
      </c>
      <c r="P57" s="24">
        <v>2031545</v>
      </c>
      <c r="Q57" s="24">
        <v>1992255</v>
      </c>
      <c r="R57" s="24">
        <v>1923343</v>
      </c>
      <c r="S57" s="24">
        <v>2077908</v>
      </c>
      <c r="T57" s="24">
        <v>2034613</v>
      </c>
      <c r="U57" s="84" t="s">
        <v>570</v>
      </c>
      <c r="V57" s="294" t="s">
        <v>571</v>
      </c>
      <c r="W57" s="24">
        <v>103747</v>
      </c>
      <c r="X57" s="24">
        <v>88626</v>
      </c>
      <c r="Y57" s="24">
        <v>63041</v>
      </c>
      <c r="Z57" s="24">
        <v>64766</v>
      </c>
      <c r="AA57" s="24">
        <v>63702</v>
      </c>
    </row>
    <row r="58" spans="1:27">
      <c r="A58" s="82" t="s">
        <v>279</v>
      </c>
      <c r="B58" s="258" t="s">
        <v>397</v>
      </c>
      <c r="C58" s="24">
        <v>5372644</v>
      </c>
      <c r="D58" s="24">
        <v>5589851</v>
      </c>
      <c r="E58" s="24">
        <v>5829376</v>
      </c>
      <c r="F58" s="24">
        <v>6031272</v>
      </c>
      <c r="G58" s="24">
        <v>6186976</v>
      </c>
      <c r="H58" s="24">
        <v>6461497</v>
      </c>
      <c r="I58" s="24">
        <v>6706136</v>
      </c>
      <c r="J58" s="24">
        <v>6870715</v>
      </c>
      <c r="K58" s="24">
        <v>7000519</v>
      </c>
      <c r="L58" s="24">
        <v>7155829</v>
      </c>
      <c r="M58" s="24">
        <v>7256219</v>
      </c>
      <c r="N58" s="24">
        <v>7338635</v>
      </c>
      <c r="O58" s="24">
        <v>7320599</v>
      </c>
      <c r="P58" s="24">
        <v>7444390</v>
      </c>
      <c r="Q58" s="24">
        <v>7490442</v>
      </c>
      <c r="R58" s="24">
        <v>7559205</v>
      </c>
      <c r="S58" s="24">
        <v>5010581</v>
      </c>
      <c r="T58" s="24">
        <v>5101406</v>
      </c>
      <c r="U58" s="84" t="s">
        <v>572</v>
      </c>
      <c r="V58" s="294" t="s">
        <v>573</v>
      </c>
      <c r="W58" s="24">
        <v>49120</v>
      </c>
      <c r="X58" s="24">
        <v>44862</v>
      </c>
      <c r="Y58" s="24">
        <v>42785</v>
      </c>
      <c r="Z58" s="24">
        <v>39940</v>
      </c>
      <c r="AA58" s="24">
        <v>37461</v>
      </c>
    </row>
    <row r="59" spans="1:27">
      <c r="A59" s="81" t="s">
        <v>428</v>
      </c>
      <c r="B59" s="250" t="s">
        <v>263</v>
      </c>
      <c r="C59" s="24">
        <v>238612</v>
      </c>
      <c r="D59" s="24">
        <v>238432</v>
      </c>
      <c r="E59" s="24">
        <v>231630</v>
      </c>
      <c r="F59" s="24">
        <v>215802</v>
      </c>
      <c r="G59" s="24">
        <v>196331</v>
      </c>
      <c r="H59" s="24">
        <v>198848</v>
      </c>
      <c r="I59" s="24">
        <v>182300</v>
      </c>
      <c r="J59" s="24">
        <v>180339</v>
      </c>
      <c r="K59" s="24">
        <v>173811</v>
      </c>
      <c r="L59" s="24">
        <v>175898</v>
      </c>
      <c r="M59" s="24">
        <v>175248</v>
      </c>
      <c r="N59" s="24">
        <v>185097</v>
      </c>
      <c r="O59" s="24">
        <v>184056</v>
      </c>
      <c r="P59" s="24">
        <v>178412</v>
      </c>
      <c r="Q59" s="24">
        <v>178467</v>
      </c>
      <c r="R59" s="24">
        <v>170794</v>
      </c>
      <c r="S59" s="24">
        <v>122884</v>
      </c>
      <c r="T59" s="24">
        <v>114879</v>
      </c>
      <c r="U59" s="84" t="s">
        <v>574</v>
      </c>
      <c r="V59" s="294" t="s">
        <v>575</v>
      </c>
      <c r="W59" s="24">
        <v>30543</v>
      </c>
      <c r="X59" s="24">
        <v>38685</v>
      </c>
      <c r="Y59" s="24">
        <v>20578</v>
      </c>
      <c r="Z59" s="24">
        <v>19125</v>
      </c>
      <c r="AA59" s="24">
        <v>19242</v>
      </c>
    </row>
    <row r="60" spans="1:27">
      <c r="A60" s="81" t="s">
        <v>429</v>
      </c>
      <c r="B60" s="250" t="s">
        <v>264</v>
      </c>
      <c r="C60" s="24">
        <v>129115</v>
      </c>
      <c r="D60" s="24">
        <v>114785</v>
      </c>
      <c r="E60" s="24">
        <v>117935</v>
      </c>
      <c r="F60" s="24">
        <v>73479</v>
      </c>
      <c r="G60" s="24">
        <v>52818</v>
      </c>
      <c r="H60" s="24">
        <v>193689</v>
      </c>
      <c r="I60" s="24">
        <v>350858</v>
      </c>
      <c r="J60" s="24">
        <v>387008</v>
      </c>
      <c r="K60" s="24">
        <v>284201</v>
      </c>
      <c r="L60" s="24">
        <v>281772</v>
      </c>
      <c r="M60" s="24">
        <v>334867</v>
      </c>
      <c r="N60" s="24">
        <v>392790</v>
      </c>
      <c r="O60" s="24">
        <v>493352</v>
      </c>
      <c r="P60" s="24">
        <v>807140</v>
      </c>
      <c r="Q60" s="24">
        <v>593643</v>
      </c>
      <c r="R60" s="24">
        <v>852796</v>
      </c>
      <c r="S60" s="24">
        <v>533761</v>
      </c>
      <c r="T60" s="24">
        <v>526644</v>
      </c>
      <c r="U60" s="97" t="s">
        <v>592</v>
      </c>
      <c r="V60" s="293" t="s">
        <v>593</v>
      </c>
      <c r="W60" s="25">
        <v>3435670</v>
      </c>
      <c r="X60" s="25">
        <v>3047519</v>
      </c>
      <c r="Y60" s="25">
        <v>3098424</v>
      </c>
      <c r="Z60" s="25">
        <v>3275400</v>
      </c>
      <c r="AA60" s="25">
        <v>3364530</v>
      </c>
    </row>
    <row r="61" spans="1:27">
      <c r="A61" s="81" t="s">
        <v>430</v>
      </c>
      <c r="B61" s="250" t="s">
        <v>431</v>
      </c>
      <c r="C61" s="24">
        <v>0</v>
      </c>
      <c r="D61" s="24">
        <v>0</v>
      </c>
      <c r="E61" s="24">
        <v>0</v>
      </c>
      <c r="F61" s="24">
        <v>0</v>
      </c>
      <c r="G61" s="24">
        <v>0</v>
      </c>
      <c r="H61" s="24">
        <v>1941494</v>
      </c>
      <c r="I61" s="24">
        <v>2075696</v>
      </c>
      <c r="J61" s="24">
        <v>2238692</v>
      </c>
      <c r="K61" s="24">
        <v>2308477</v>
      </c>
      <c r="L61" s="24">
        <v>2485468</v>
      </c>
      <c r="M61" s="24">
        <v>2585565</v>
      </c>
      <c r="N61" s="24">
        <v>2781439</v>
      </c>
      <c r="O61" s="24">
        <v>2809559</v>
      </c>
      <c r="P61" s="24">
        <v>2653874</v>
      </c>
      <c r="Q61" s="24">
        <v>2979791</v>
      </c>
      <c r="R61" s="24">
        <v>3047519</v>
      </c>
      <c r="S61" s="24">
        <v>3098424</v>
      </c>
      <c r="T61" s="24">
        <v>3275400</v>
      </c>
      <c r="V61" s="295"/>
      <c r="AA61"/>
    </row>
    <row r="62" spans="1:27" ht="26.4">
      <c r="A62" s="205" t="s">
        <v>280</v>
      </c>
      <c r="B62" s="261" t="s">
        <v>281</v>
      </c>
      <c r="C62" s="204">
        <v>27728278</v>
      </c>
      <c r="D62" s="204">
        <v>30280945</v>
      </c>
      <c r="E62" s="204">
        <v>31181911</v>
      </c>
      <c r="F62" s="204">
        <v>31062312</v>
      </c>
      <c r="G62" s="204">
        <v>31365551</v>
      </c>
      <c r="H62" s="204">
        <v>52194582</v>
      </c>
      <c r="I62" s="204">
        <v>52950518</v>
      </c>
      <c r="J62" s="204">
        <v>55275643</v>
      </c>
      <c r="K62" s="204">
        <v>55730776</v>
      </c>
      <c r="L62" s="204">
        <v>56601313</v>
      </c>
      <c r="M62" s="204">
        <v>57098367</v>
      </c>
      <c r="N62" s="204">
        <v>58077227</v>
      </c>
      <c r="O62" s="204">
        <v>58663643</v>
      </c>
      <c r="P62" s="204">
        <v>58858222</v>
      </c>
      <c r="Q62" s="204">
        <v>59359615</v>
      </c>
      <c r="R62" s="204">
        <v>55752348</v>
      </c>
      <c r="S62" s="204">
        <v>52910449</v>
      </c>
      <c r="T62" s="204">
        <v>53444089</v>
      </c>
      <c r="U62" s="205" t="s">
        <v>594</v>
      </c>
      <c r="V62" s="296" t="s">
        <v>595</v>
      </c>
      <c r="W62" s="204">
        <v>59359615</v>
      </c>
      <c r="X62" s="204">
        <v>55752348</v>
      </c>
      <c r="Y62" s="204">
        <v>52910449</v>
      </c>
      <c r="Z62" s="204">
        <v>53444089</v>
      </c>
      <c r="AA62" s="204">
        <v>54374021</v>
      </c>
    </row>
    <row r="63" spans="1:27" ht="15" thickBot="1">
      <c r="A63" s="81" t="s">
        <v>282</v>
      </c>
      <c r="B63" s="250" t="s">
        <v>283</v>
      </c>
      <c r="C63" s="90">
        <v>-1269891</v>
      </c>
      <c r="D63" s="90">
        <v>-1362248</v>
      </c>
      <c r="E63" s="90">
        <v>-1387772</v>
      </c>
      <c r="F63" s="90">
        <v>-1430389</v>
      </c>
      <c r="G63" s="90">
        <v>-1488286</v>
      </c>
      <c r="H63" s="90">
        <v>-2659921</v>
      </c>
      <c r="I63" s="90">
        <v>-2748888</v>
      </c>
      <c r="J63" s="90">
        <v>-3006099</v>
      </c>
      <c r="K63" s="90">
        <v>-3017621</v>
      </c>
      <c r="L63" s="90">
        <v>-2925543</v>
      </c>
      <c r="M63" s="90">
        <v>-2886566</v>
      </c>
      <c r="N63" s="90">
        <v>-3001356</v>
      </c>
      <c r="O63" s="90">
        <v>-2778821</v>
      </c>
      <c r="P63" s="90">
        <v>-2817640</v>
      </c>
      <c r="Q63" s="90">
        <v>-2812828</v>
      </c>
      <c r="R63" s="90">
        <v>-2784780</v>
      </c>
      <c r="S63" s="90">
        <v>-3410091</v>
      </c>
      <c r="T63" s="90">
        <v>-2823437</v>
      </c>
      <c r="U63" s="81" t="s">
        <v>282</v>
      </c>
      <c r="V63" s="297" t="s">
        <v>596</v>
      </c>
      <c r="W63" s="90">
        <v>-2812828</v>
      </c>
      <c r="X63" s="90">
        <v>-2784780</v>
      </c>
      <c r="Y63" s="90">
        <v>-3410091</v>
      </c>
      <c r="Z63" s="90">
        <v>-2823437</v>
      </c>
      <c r="AA63" s="90">
        <v>-2702511</v>
      </c>
    </row>
    <row r="64" spans="1:27" ht="27" thickTop="1">
      <c r="A64" s="205" t="s">
        <v>284</v>
      </c>
      <c r="B64" s="261" t="s">
        <v>285</v>
      </c>
      <c r="C64" s="204">
        <v>26458387</v>
      </c>
      <c r="D64" s="204">
        <v>28918697</v>
      </c>
      <c r="E64" s="204">
        <v>29794139</v>
      </c>
      <c r="F64" s="204">
        <v>29631923</v>
      </c>
      <c r="G64" s="204">
        <v>29877265</v>
      </c>
      <c r="H64" s="204">
        <v>49534661</v>
      </c>
      <c r="I64" s="204">
        <v>50201630</v>
      </c>
      <c r="J64" s="204">
        <v>52269544</v>
      </c>
      <c r="K64" s="204">
        <v>52713155</v>
      </c>
      <c r="L64" s="204">
        <v>53675770</v>
      </c>
      <c r="M64" s="204">
        <v>54211801</v>
      </c>
      <c r="N64" s="204">
        <v>55075871</v>
      </c>
      <c r="O64" s="204">
        <v>55884822</v>
      </c>
      <c r="P64" s="204">
        <v>56040582</v>
      </c>
      <c r="Q64" s="204">
        <v>56546787</v>
      </c>
      <c r="R64" s="204">
        <v>52967568</v>
      </c>
      <c r="S64" s="204">
        <v>49500358</v>
      </c>
      <c r="T64" s="204">
        <v>50620652</v>
      </c>
      <c r="U64" s="205" t="s">
        <v>597</v>
      </c>
      <c r="V64" s="296" t="s">
        <v>598</v>
      </c>
      <c r="W64" s="204">
        <f t="shared" ref="W64:Z64" si="3">+W62+W63</f>
        <v>56546787</v>
      </c>
      <c r="X64" s="204">
        <f t="shared" si="3"/>
        <v>52967568</v>
      </c>
      <c r="Y64" s="204">
        <f t="shared" si="3"/>
        <v>49500358</v>
      </c>
      <c r="Z64" s="204">
        <f t="shared" si="3"/>
        <v>50620652</v>
      </c>
      <c r="AA64" s="204">
        <f>+AA62+AA63</f>
        <v>51671510</v>
      </c>
    </row>
    <row r="65" spans="1:27">
      <c r="S65" s="57"/>
      <c r="T65" s="129"/>
      <c r="V65" s="295"/>
      <c r="AA65"/>
    </row>
    <row r="66" spans="1:27" ht="43.2">
      <c r="A66" s="269" t="s">
        <v>477</v>
      </c>
      <c r="B66" s="269" t="s">
        <v>478</v>
      </c>
      <c r="C66" s="233" t="s">
        <v>11</v>
      </c>
      <c r="D66" s="233" t="s">
        <v>10</v>
      </c>
      <c r="E66" s="233" t="s">
        <v>9</v>
      </c>
      <c r="F66" s="233" t="s">
        <v>8</v>
      </c>
      <c r="G66" s="233" t="s">
        <v>7</v>
      </c>
      <c r="H66" s="233" t="s">
        <v>6</v>
      </c>
      <c r="I66" s="233" t="s">
        <v>373</v>
      </c>
      <c r="J66" s="233" t="s">
        <v>388</v>
      </c>
      <c r="K66" s="233" t="s">
        <v>413</v>
      </c>
      <c r="L66" s="233" t="s">
        <v>432</v>
      </c>
      <c r="M66" s="233" t="s">
        <v>446</v>
      </c>
      <c r="N66" s="233" t="s">
        <v>455</v>
      </c>
      <c r="O66" s="233" t="s">
        <v>458</v>
      </c>
      <c r="P66" s="233" t="s">
        <v>463</v>
      </c>
      <c r="Q66" s="233" t="s">
        <v>467</v>
      </c>
      <c r="R66" s="233" t="s">
        <v>471</v>
      </c>
      <c r="S66" s="233" t="s">
        <v>473</v>
      </c>
      <c r="T66" s="233">
        <v>43281</v>
      </c>
      <c r="U66" s="269" t="s">
        <v>477</v>
      </c>
      <c r="V66" s="269" t="s">
        <v>478</v>
      </c>
      <c r="W66" s="233" t="s">
        <v>467</v>
      </c>
      <c r="X66" s="233" t="s">
        <v>471</v>
      </c>
      <c r="Y66" s="233" t="s">
        <v>473</v>
      </c>
      <c r="Z66" s="233">
        <v>43281</v>
      </c>
      <c r="AA66" s="233">
        <v>43373</v>
      </c>
    </row>
    <row r="67" spans="1:27">
      <c r="A67" s="205" t="s">
        <v>280</v>
      </c>
      <c r="B67" s="261" t="s">
        <v>281</v>
      </c>
      <c r="S67" s="272">
        <v>2885134</v>
      </c>
      <c r="T67" s="272">
        <v>2760974</v>
      </c>
      <c r="U67" s="205" t="s">
        <v>599</v>
      </c>
      <c r="V67" s="296" t="s">
        <v>281</v>
      </c>
      <c r="Y67" s="204">
        <v>2885134</v>
      </c>
      <c r="Z67" s="204">
        <v>2760974</v>
      </c>
      <c r="AA67" s="204">
        <v>2652548</v>
      </c>
    </row>
    <row r="68" spans="1:27">
      <c r="A68" s="205" t="s">
        <v>284</v>
      </c>
      <c r="B68" s="261" t="s">
        <v>285</v>
      </c>
      <c r="S68" s="272">
        <v>2750954</v>
      </c>
      <c r="T68" s="272">
        <v>2636772</v>
      </c>
      <c r="U68" s="205" t="s">
        <v>600</v>
      </c>
      <c r="V68" s="296" t="s">
        <v>285</v>
      </c>
      <c r="Y68" s="204">
        <v>2750954</v>
      </c>
      <c r="Z68" s="204">
        <v>2636772</v>
      </c>
      <c r="AA68" s="204">
        <v>2555133</v>
      </c>
    </row>
    <row r="71" spans="1:27">
      <c r="V71" s="275" t="s">
        <v>601</v>
      </c>
    </row>
    <row r="72" spans="1:27">
      <c r="V72" s="275" t="s">
        <v>602</v>
      </c>
    </row>
  </sheetData>
  <mergeCells count="2">
    <mergeCell ref="AC3:AD3"/>
    <mergeCell ref="AF3:AG3"/>
  </mergeCells>
  <hyperlinks>
    <hyperlink ref="H1" location="'Table of Contents'!A1" display="Powrót do spisu treści"/>
    <hyperlink ref="I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6"/>
    <pageSetUpPr fitToPage="1"/>
  </sheetPr>
  <dimension ref="A1:AA54"/>
  <sheetViews>
    <sheetView showGridLines="0" zoomScale="85" zoomScaleNormal="85" workbookViewId="0">
      <pane xSplit="2" topLeftCell="C1" activePane="topRight" state="frozen"/>
      <selection activeCell="C1" sqref="C1:C1048576"/>
      <selection pane="topRight" activeCell="C4" sqref="C4"/>
    </sheetView>
  </sheetViews>
  <sheetFormatPr defaultRowHeight="14.4" outlineLevelCol="1"/>
  <cols>
    <col min="1" max="1" width="39.88671875" customWidth="1"/>
    <col min="2" max="2" width="45.33203125" customWidth="1" outlineLevel="1"/>
    <col min="3" max="21" width="13.6640625" customWidth="1"/>
    <col min="22" max="22" width="13.33203125" bestFit="1" customWidth="1"/>
    <col min="23" max="23" width="10.33203125" bestFit="1" customWidth="1"/>
    <col min="24" max="24" width="1.6640625" customWidth="1"/>
    <col min="25" max="25" width="13.33203125" bestFit="1" customWidth="1"/>
    <col min="26" max="26" width="10.33203125" bestFit="1" customWidth="1"/>
    <col min="27" max="27" width="11.5546875" bestFit="1" customWidth="1"/>
  </cols>
  <sheetData>
    <row r="1" spans="1:27" s="1" customFormat="1" ht="15.6">
      <c r="A1" s="44" t="s">
        <v>0</v>
      </c>
      <c r="B1" s="44" t="s">
        <v>1</v>
      </c>
      <c r="C1" s="105"/>
      <c r="D1" s="105"/>
      <c r="E1" s="105"/>
      <c r="F1" s="105"/>
      <c r="G1" s="105"/>
      <c r="H1" s="105"/>
      <c r="I1" s="105"/>
      <c r="J1" s="105"/>
      <c r="K1" s="105"/>
      <c r="L1" s="105"/>
      <c r="M1" s="105"/>
      <c r="N1" s="105"/>
      <c r="O1" s="105"/>
      <c r="P1" s="12"/>
      <c r="Q1" s="12"/>
      <c r="R1" s="12"/>
      <c r="S1" s="12"/>
      <c r="T1" s="12"/>
      <c r="U1" s="2"/>
      <c r="V1" s="2"/>
      <c r="W1" s="2"/>
      <c r="X1" s="2"/>
      <c r="Y1" s="2"/>
      <c r="Z1" s="2"/>
      <c r="AA1" s="2"/>
    </row>
    <row r="2" spans="1:27" s="2" customFormat="1" ht="15.6">
      <c r="A2" s="62"/>
      <c r="B2" s="62"/>
      <c r="C2" s="105"/>
      <c r="D2" s="105"/>
      <c r="E2" s="105"/>
      <c r="F2" s="105"/>
      <c r="G2" s="105"/>
      <c r="H2" s="105"/>
      <c r="I2" s="105"/>
      <c r="J2" s="105"/>
      <c r="K2" s="105"/>
      <c r="L2" s="105"/>
      <c r="M2" s="105"/>
      <c r="N2" s="105"/>
      <c r="O2" s="105"/>
      <c r="P2" s="62"/>
      <c r="Q2" s="62"/>
      <c r="R2" s="62"/>
      <c r="S2" s="62"/>
      <c r="T2" s="62"/>
    </row>
    <row r="3" spans="1:27" s="2" customFormat="1">
      <c r="A3" s="13" t="s">
        <v>182</v>
      </c>
      <c r="B3" s="13" t="s">
        <v>183</v>
      </c>
      <c r="C3" s="13"/>
      <c r="D3" s="13"/>
      <c r="E3" s="13"/>
      <c r="F3" s="13"/>
      <c r="G3" s="13"/>
      <c r="H3" s="13"/>
      <c r="I3" s="13"/>
      <c r="J3" s="13"/>
      <c r="K3" s="13"/>
      <c r="L3" s="13"/>
      <c r="M3" s="13"/>
      <c r="N3" s="13"/>
      <c r="O3" s="13"/>
      <c r="P3" s="13"/>
      <c r="Q3" s="13"/>
      <c r="R3" s="13"/>
      <c r="S3" s="13"/>
      <c r="T3" s="13"/>
      <c r="V3" s="299"/>
      <c r="W3" s="299"/>
      <c r="X3" s="66"/>
      <c r="Y3" s="299"/>
      <c r="Z3" s="299"/>
    </row>
    <row r="4" spans="1:27" ht="30" customHeight="1">
      <c r="A4" s="32" t="s">
        <v>443</v>
      </c>
      <c r="B4" s="32" t="s">
        <v>444</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7" ht="9.75" customHeight="1">
      <c r="A5" s="92"/>
      <c r="B5" s="93"/>
    </row>
    <row r="6" spans="1:27" ht="26.4">
      <c r="A6" s="94" t="s">
        <v>286</v>
      </c>
      <c r="B6" s="95" t="s">
        <v>287</v>
      </c>
      <c r="C6" s="96"/>
      <c r="D6" s="96"/>
      <c r="E6" s="96"/>
      <c r="F6" s="96"/>
      <c r="G6" s="96"/>
      <c r="H6" s="96"/>
      <c r="I6" s="96"/>
      <c r="J6" s="96"/>
      <c r="K6" s="96"/>
      <c r="L6" s="96"/>
      <c r="M6" s="96"/>
      <c r="N6" s="96"/>
      <c r="O6" s="96"/>
      <c r="P6" s="96"/>
      <c r="Q6" s="96"/>
      <c r="R6" s="96"/>
      <c r="S6" s="96"/>
      <c r="T6" s="96"/>
      <c r="U6" s="96"/>
    </row>
    <row r="7" spans="1:27">
      <c r="A7" s="81" t="s">
        <v>280</v>
      </c>
      <c r="B7" s="59" t="s">
        <v>288</v>
      </c>
      <c r="C7" s="24">
        <v>54374021</v>
      </c>
      <c r="D7" s="24">
        <v>53444089</v>
      </c>
      <c r="E7" s="24">
        <v>52910449</v>
      </c>
      <c r="F7" s="24">
        <v>55752348</v>
      </c>
      <c r="G7" s="24">
        <v>59359615</v>
      </c>
      <c r="H7" s="24">
        <v>58858222</v>
      </c>
      <c r="I7" s="24">
        <v>58663643</v>
      </c>
      <c r="J7" s="24">
        <v>58077227</v>
      </c>
      <c r="K7" s="24">
        <v>57098367</v>
      </c>
      <c r="L7" s="24">
        <v>56601313</v>
      </c>
      <c r="M7" s="24">
        <v>55730776</v>
      </c>
      <c r="N7" s="24">
        <v>55275643</v>
      </c>
      <c r="O7" s="24">
        <v>52950518</v>
      </c>
      <c r="P7" s="24">
        <v>52194582</v>
      </c>
      <c r="Q7" s="24">
        <v>31365551</v>
      </c>
      <c r="R7" s="24">
        <v>31062312</v>
      </c>
      <c r="S7" s="24">
        <v>31181911</v>
      </c>
      <c r="T7" s="24">
        <v>30280945</v>
      </c>
      <c r="U7" s="24">
        <v>27728278</v>
      </c>
    </row>
    <row r="8" spans="1:27" ht="15" thickBot="1">
      <c r="A8" s="81" t="s">
        <v>282</v>
      </c>
      <c r="B8" s="59" t="s">
        <v>283</v>
      </c>
      <c r="C8" s="90">
        <v>-2702511</v>
      </c>
      <c r="D8" s="90">
        <v>-2823437</v>
      </c>
      <c r="E8" s="90">
        <v>-3410091</v>
      </c>
      <c r="F8" s="90">
        <v>-2784780</v>
      </c>
      <c r="G8" s="90">
        <v>-2812828</v>
      </c>
      <c r="H8" s="90">
        <v>-2817640</v>
      </c>
      <c r="I8" s="90">
        <v>-2778821</v>
      </c>
      <c r="J8" s="90">
        <v>-3001356</v>
      </c>
      <c r="K8" s="90">
        <v>-2886566</v>
      </c>
      <c r="L8" s="90">
        <v>-2925543</v>
      </c>
      <c r="M8" s="90">
        <v>-3017621</v>
      </c>
      <c r="N8" s="90">
        <v>-3006099</v>
      </c>
      <c r="O8" s="90">
        <v>-2748888</v>
      </c>
      <c r="P8" s="90">
        <v>-2659921</v>
      </c>
      <c r="Q8" s="90">
        <v>-1488286</v>
      </c>
      <c r="R8" s="90">
        <v>-1430389</v>
      </c>
      <c r="S8" s="90">
        <v>-1387772</v>
      </c>
      <c r="T8" s="90">
        <v>-1362248</v>
      </c>
      <c r="U8" s="90">
        <v>-1269891</v>
      </c>
    </row>
    <row r="9" spans="1:27" ht="15" thickTop="1">
      <c r="A9" s="97" t="s">
        <v>284</v>
      </c>
      <c r="B9" s="95" t="s">
        <v>289</v>
      </c>
      <c r="C9" s="25">
        <v>51671510</v>
      </c>
      <c r="D9" s="25">
        <v>50620652</v>
      </c>
      <c r="E9" s="25">
        <v>49500358</v>
      </c>
      <c r="F9" s="25">
        <v>52967568</v>
      </c>
      <c r="G9" s="25">
        <v>56546787</v>
      </c>
      <c r="H9" s="25">
        <v>56040582</v>
      </c>
      <c r="I9" s="25">
        <v>55884822</v>
      </c>
      <c r="J9" s="25">
        <f>J7+J8</f>
        <v>55075871</v>
      </c>
      <c r="K9" s="25">
        <f>K7+K8</f>
        <v>54211801</v>
      </c>
      <c r="L9" s="25">
        <f>L7+L8</f>
        <v>53675770</v>
      </c>
      <c r="M9" s="25">
        <f>M7+M8</f>
        <v>52713155</v>
      </c>
      <c r="N9" s="25">
        <f t="shared" ref="N9:U9" si="0">N7+N8</f>
        <v>52269544</v>
      </c>
      <c r="O9" s="25">
        <f t="shared" si="0"/>
        <v>50201630</v>
      </c>
      <c r="P9" s="25">
        <f t="shared" si="0"/>
        <v>49534661</v>
      </c>
      <c r="Q9" s="25">
        <f t="shared" si="0"/>
        <v>29877265</v>
      </c>
      <c r="R9" s="25">
        <f t="shared" si="0"/>
        <v>29631923</v>
      </c>
      <c r="S9" s="25">
        <f t="shared" si="0"/>
        <v>29794139</v>
      </c>
      <c r="T9" s="25">
        <f t="shared" si="0"/>
        <v>28918697</v>
      </c>
      <c r="U9" s="25">
        <f t="shared" si="0"/>
        <v>26458387</v>
      </c>
    </row>
    <row r="10" spans="1:27">
      <c r="A10" s="92"/>
      <c r="B10" s="93"/>
    </row>
    <row r="11" spans="1:27" ht="26.4">
      <c r="A11" s="98" t="s">
        <v>439</v>
      </c>
      <c r="B11" s="99" t="s">
        <v>290</v>
      </c>
    </row>
    <row r="12" spans="1:27">
      <c r="A12" s="88" t="s">
        <v>291</v>
      </c>
      <c r="B12" s="59" t="s">
        <v>292</v>
      </c>
      <c r="C12" s="24">
        <v>51024327</v>
      </c>
      <c r="D12" s="24">
        <v>49974866</v>
      </c>
      <c r="E12" s="24">
        <v>48843285</v>
      </c>
      <c r="F12" s="24">
        <v>51629424</v>
      </c>
      <c r="G12" s="24">
        <v>55149676</v>
      </c>
      <c r="H12" s="24">
        <v>54611931</v>
      </c>
      <c r="I12" s="24">
        <v>54461767</v>
      </c>
      <c r="J12" s="24">
        <v>53592870</v>
      </c>
      <c r="K12" s="24">
        <v>52867095</v>
      </c>
      <c r="L12" s="24">
        <v>52291498</v>
      </c>
      <c r="M12" s="24">
        <v>51450875</v>
      </c>
      <c r="N12" s="24">
        <v>51073521</v>
      </c>
      <c r="O12" s="24">
        <v>48939745</v>
      </c>
      <c r="P12" s="24">
        <v>48241427</v>
      </c>
      <c r="Q12" s="24">
        <v>28913351</v>
      </c>
      <c r="R12" s="24">
        <v>28609345</v>
      </c>
      <c r="S12" s="24">
        <v>28870334</v>
      </c>
      <c r="T12" s="24">
        <v>27985226</v>
      </c>
      <c r="U12" s="24">
        <v>25526978</v>
      </c>
    </row>
    <row r="13" spans="1:27">
      <c r="A13" s="88" t="s">
        <v>436</v>
      </c>
      <c r="B13" s="59" t="s">
        <v>440</v>
      </c>
      <c r="C13" s="23">
        <v>-735968</v>
      </c>
      <c r="D13" s="23">
        <v>-712856</v>
      </c>
      <c r="E13" s="23">
        <v>-683513</v>
      </c>
      <c r="F13" s="23">
        <v>-290118</v>
      </c>
      <c r="G13" s="23">
        <v>-306623</v>
      </c>
      <c r="H13" s="23">
        <v>-305203</v>
      </c>
      <c r="I13" s="23">
        <v>-325801</v>
      </c>
      <c r="J13" s="23">
        <v>-315261</v>
      </c>
      <c r="K13" s="23">
        <v>-313280</v>
      </c>
      <c r="L13" s="23">
        <v>-303397</v>
      </c>
      <c r="M13" s="23">
        <v>-311783</v>
      </c>
      <c r="N13" s="23">
        <v>-318483</v>
      </c>
      <c r="O13" s="23">
        <v>-304630</v>
      </c>
      <c r="P13" s="23">
        <v>-306729</v>
      </c>
      <c r="Q13" s="23">
        <v>-220448</v>
      </c>
      <c r="R13" s="23">
        <v>-151524</v>
      </c>
      <c r="S13" s="23">
        <v>-117426</v>
      </c>
      <c r="T13" s="23">
        <v>-117573</v>
      </c>
      <c r="U13" s="23">
        <v>-106837</v>
      </c>
    </row>
    <row r="14" spans="1:27">
      <c r="A14" s="100" t="s">
        <v>293</v>
      </c>
      <c r="B14" s="95" t="s">
        <v>294</v>
      </c>
      <c r="C14" s="25">
        <v>50288359</v>
      </c>
      <c r="D14" s="25">
        <v>49262010</v>
      </c>
      <c r="E14" s="25">
        <v>48159772</v>
      </c>
      <c r="F14" s="25">
        <v>51339306</v>
      </c>
      <c r="G14" s="25">
        <v>54843053</v>
      </c>
      <c r="H14" s="25">
        <v>54306728</v>
      </c>
      <c r="I14" s="25">
        <v>54135966</v>
      </c>
      <c r="J14" s="25">
        <f>J12+J13</f>
        <v>53277609</v>
      </c>
      <c r="K14" s="25">
        <f>K12+K13</f>
        <v>52553815</v>
      </c>
      <c r="L14" s="25">
        <f>L12+L13</f>
        <v>51988101</v>
      </c>
      <c r="M14" s="25">
        <f>M12+M13</f>
        <v>51139092</v>
      </c>
      <c r="N14" s="25">
        <f t="shared" ref="N14:U14" si="1">N12+N13</f>
        <v>50755038</v>
      </c>
      <c r="O14" s="25">
        <f t="shared" si="1"/>
        <v>48635115</v>
      </c>
      <c r="P14" s="25">
        <f t="shared" si="1"/>
        <v>47934698</v>
      </c>
      <c r="Q14" s="25">
        <f t="shared" si="1"/>
        <v>28692903</v>
      </c>
      <c r="R14" s="25">
        <f t="shared" si="1"/>
        <v>28457821</v>
      </c>
      <c r="S14" s="25">
        <f t="shared" si="1"/>
        <v>28752908</v>
      </c>
      <c r="T14" s="25">
        <f t="shared" si="1"/>
        <v>27867653</v>
      </c>
      <c r="U14" s="25">
        <f t="shared" si="1"/>
        <v>25420141</v>
      </c>
    </row>
    <row r="15" spans="1:27">
      <c r="A15" s="92"/>
      <c r="B15" s="93"/>
      <c r="C15" s="96"/>
      <c r="D15" s="96"/>
      <c r="E15" s="96"/>
      <c r="F15" s="96"/>
      <c r="G15" s="96"/>
      <c r="H15" s="96"/>
      <c r="I15" s="96"/>
      <c r="J15" s="96"/>
      <c r="K15" s="96"/>
      <c r="L15" s="96"/>
      <c r="M15" s="96"/>
      <c r="N15" s="96"/>
      <c r="O15" s="96"/>
      <c r="P15" s="96"/>
      <c r="Q15" s="96"/>
      <c r="R15" s="96"/>
      <c r="S15" s="96"/>
      <c r="T15" s="96"/>
      <c r="U15" s="96"/>
    </row>
    <row r="16" spans="1:27" ht="26.4">
      <c r="A16" s="94" t="s">
        <v>438</v>
      </c>
      <c r="B16" s="99" t="s">
        <v>381</v>
      </c>
      <c r="C16" s="96"/>
      <c r="D16" s="96"/>
      <c r="E16" s="96"/>
      <c r="F16" s="96"/>
      <c r="G16" s="96"/>
      <c r="H16" s="96"/>
      <c r="I16" s="96"/>
      <c r="J16" s="96"/>
      <c r="K16" s="96"/>
      <c r="L16" s="96"/>
      <c r="M16" s="96"/>
      <c r="N16" s="96"/>
      <c r="O16" s="96"/>
      <c r="P16" s="96"/>
      <c r="Q16" s="96"/>
      <c r="R16" s="96"/>
      <c r="S16" s="96"/>
      <c r="T16" s="96"/>
      <c r="U16" s="96"/>
    </row>
    <row r="17" spans="1:21">
      <c r="A17" s="81" t="s">
        <v>291</v>
      </c>
      <c r="B17" s="59" t="s">
        <v>292</v>
      </c>
      <c r="C17" s="24">
        <v>3349694</v>
      </c>
      <c r="D17" s="24">
        <v>3469223</v>
      </c>
      <c r="E17" s="24">
        <v>4067164</v>
      </c>
      <c r="F17" s="24">
        <v>4122924</v>
      </c>
      <c r="G17" s="24">
        <v>4209939</v>
      </c>
      <c r="H17" s="24">
        <v>4246291</v>
      </c>
      <c r="I17" s="24">
        <v>4201876</v>
      </c>
      <c r="J17" s="24">
        <v>4484357</v>
      </c>
      <c r="K17" s="24">
        <v>4231272</v>
      </c>
      <c r="L17" s="24">
        <v>4309815</v>
      </c>
      <c r="M17" s="24">
        <v>4279901</v>
      </c>
      <c r="N17" s="24">
        <v>4202122</v>
      </c>
      <c r="O17" s="24">
        <v>4010773</v>
      </c>
      <c r="P17" s="24">
        <v>3953155</v>
      </c>
      <c r="Q17" s="24">
        <v>2452200</v>
      </c>
      <c r="R17" s="24">
        <v>2452967</v>
      </c>
      <c r="S17" s="24">
        <v>2311577</v>
      </c>
      <c r="T17" s="24">
        <v>2295719</v>
      </c>
      <c r="U17" s="24">
        <v>2201300</v>
      </c>
    </row>
    <row r="18" spans="1:21">
      <c r="A18" s="81" t="s">
        <v>436</v>
      </c>
      <c r="B18" s="59" t="s">
        <v>437</v>
      </c>
      <c r="C18" s="23">
        <v>-1966543</v>
      </c>
      <c r="D18" s="23">
        <v>-2110581</v>
      </c>
      <c r="E18" s="23">
        <v>-2726578</v>
      </c>
      <c r="F18" s="23">
        <v>-2494662</v>
      </c>
      <c r="G18" s="23">
        <v>-2506205</v>
      </c>
      <c r="H18" s="23">
        <v>-2512437</v>
      </c>
      <c r="I18" s="23">
        <v>-2453020</v>
      </c>
      <c r="J18" s="23">
        <v>-2686095</v>
      </c>
      <c r="K18" s="23">
        <v>-2573286</v>
      </c>
      <c r="L18" s="23">
        <v>-2622146</v>
      </c>
      <c r="M18" s="23">
        <v>-2705838</v>
      </c>
      <c r="N18" s="23">
        <v>-2687616</v>
      </c>
      <c r="O18" s="23">
        <v>-2444258</v>
      </c>
      <c r="P18" s="23">
        <v>-2353192</v>
      </c>
      <c r="Q18" s="23">
        <v>-1267838</v>
      </c>
      <c r="R18" s="23">
        <v>-1278865</v>
      </c>
      <c r="S18" s="23">
        <v>-1270346</v>
      </c>
      <c r="T18" s="23">
        <v>-1244675</v>
      </c>
      <c r="U18" s="23">
        <v>-1163054</v>
      </c>
    </row>
    <row r="19" spans="1:21">
      <c r="A19" s="97" t="s">
        <v>293</v>
      </c>
      <c r="B19" s="95" t="s">
        <v>294</v>
      </c>
      <c r="C19" s="25">
        <v>1383151</v>
      </c>
      <c r="D19" s="25">
        <v>1358642</v>
      </c>
      <c r="E19" s="25">
        <v>1340586</v>
      </c>
      <c r="F19" s="25">
        <v>1628262</v>
      </c>
      <c r="G19" s="25">
        <v>1703734</v>
      </c>
      <c r="H19" s="25">
        <v>1733854</v>
      </c>
      <c r="I19" s="25">
        <v>1748856</v>
      </c>
      <c r="J19" s="25">
        <f>J17+J18</f>
        <v>1798262</v>
      </c>
      <c r="K19" s="25">
        <f>K17+K18</f>
        <v>1657986</v>
      </c>
      <c r="L19" s="25">
        <f>L17+L18</f>
        <v>1687669</v>
      </c>
      <c r="M19" s="25">
        <f>M17+M18</f>
        <v>1574063</v>
      </c>
      <c r="N19" s="25">
        <f t="shared" ref="N19:U19" si="2">N17+N18</f>
        <v>1514506</v>
      </c>
      <c r="O19" s="25">
        <f t="shared" si="2"/>
        <v>1566515</v>
      </c>
      <c r="P19" s="25">
        <f t="shared" si="2"/>
        <v>1599963</v>
      </c>
      <c r="Q19" s="25">
        <f t="shared" si="2"/>
        <v>1184362</v>
      </c>
      <c r="R19" s="25">
        <f t="shared" si="2"/>
        <v>1174102</v>
      </c>
      <c r="S19" s="25">
        <f t="shared" si="2"/>
        <v>1041231</v>
      </c>
      <c r="T19" s="25">
        <f t="shared" si="2"/>
        <v>1051044</v>
      </c>
      <c r="U19" s="25">
        <f t="shared" si="2"/>
        <v>1038246</v>
      </c>
    </row>
    <row r="20" spans="1:21">
      <c r="A20" s="92"/>
      <c r="B20" s="93"/>
    </row>
    <row r="21" spans="1:21">
      <c r="A21" s="94" t="s">
        <v>382</v>
      </c>
      <c r="B21" s="99" t="s">
        <v>383</v>
      </c>
    </row>
    <row r="22" spans="1:21" ht="26.4">
      <c r="A22" s="81" t="s">
        <v>441</v>
      </c>
      <c r="B22" s="59" t="s">
        <v>384</v>
      </c>
      <c r="C22" s="133">
        <v>6.1604676983517549E-2</v>
      </c>
      <c r="D22" s="133">
        <v>6.4913128185232982E-2</v>
      </c>
      <c r="E22" s="133">
        <v>7.6868824152295512E-2</v>
      </c>
      <c r="F22" s="133">
        <v>7.3950679171395611E-2</v>
      </c>
      <c r="G22" s="133">
        <v>7.0922612958321918E-2</v>
      </c>
      <c r="H22" s="133">
        <v>7.2144398109749222E-2</v>
      </c>
      <c r="I22" s="133">
        <v>7.162657798118674E-2</v>
      </c>
      <c r="J22" s="133">
        <v>7.7213689971802543E-2</v>
      </c>
      <c r="K22" s="133">
        <f>K17/K7</f>
        <v>7.4104956451731804E-2</v>
      </c>
      <c r="L22" s="133">
        <f>L17/L7</f>
        <v>7.614337497789142E-2</v>
      </c>
      <c r="M22" s="133">
        <f t="shared" ref="M22:U22" si="3">M17/M7</f>
        <v>7.6796005855005497E-2</v>
      </c>
      <c r="N22" s="133">
        <f t="shared" si="3"/>
        <v>7.6021223308067168E-2</v>
      </c>
      <c r="O22" s="133">
        <f t="shared" si="3"/>
        <v>7.5745680146131908E-2</v>
      </c>
      <c r="P22" s="133">
        <f t="shared" si="3"/>
        <v>7.5738799862407169E-2</v>
      </c>
      <c r="Q22" s="133">
        <f t="shared" si="3"/>
        <v>7.8181314270551153E-2</v>
      </c>
      <c r="R22" s="133">
        <f t="shared" si="3"/>
        <v>7.896923448582964E-2</v>
      </c>
      <c r="S22" s="133">
        <f>S17/S7</f>
        <v>7.4131986330151473E-2</v>
      </c>
      <c r="T22" s="133">
        <f t="shared" si="3"/>
        <v>7.5813981366829861E-2</v>
      </c>
      <c r="U22" s="133">
        <f t="shared" si="3"/>
        <v>7.9388269260716446E-2</v>
      </c>
    </row>
    <row r="23" spans="1:21" ht="26.4">
      <c r="A23" s="81" t="s">
        <v>442</v>
      </c>
      <c r="B23" s="59" t="s">
        <v>385</v>
      </c>
      <c r="C23" s="26">
        <v>0.58708138713566071</v>
      </c>
      <c r="D23" s="26">
        <v>0.60837282584601793</v>
      </c>
      <c r="E23" s="26">
        <v>0.67038801484277499</v>
      </c>
      <c r="F23" s="26">
        <v>0.60507106121771825</v>
      </c>
      <c r="G23" s="26">
        <v>0.59530672534685181</v>
      </c>
      <c r="H23" s="26">
        <v>0.5916780079368088</v>
      </c>
      <c r="I23" s="26">
        <v>0.58379162069513713</v>
      </c>
      <c r="J23" s="26">
        <v>0.59899223010121627</v>
      </c>
      <c r="K23" s="26">
        <f>-K18/K17</f>
        <v>0.60815896496372723</v>
      </c>
      <c r="L23" s="26">
        <f>-L18/L17</f>
        <v>0.60841265808393163</v>
      </c>
      <c r="M23" s="26">
        <f t="shared" ref="M23:U23" si="4">-M18/M17</f>
        <v>0.63221976396182999</v>
      </c>
      <c r="N23" s="26">
        <f t="shared" si="4"/>
        <v>0.63958542850493161</v>
      </c>
      <c r="O23" s="26">
        <f t="shared" si="4"/>
        <v>0.60942317104458421</v>
      </c>
      <c r="P23" s="26">
        <f t="shared" si="4"/>
        <v>0.59526934815356347</v>
      </c>
      <c r="Q23" s="26">
        <f t="shared" si="4"/>
        <v>0.51702063453225677</v>
      </c>
      <c r="R23" s="26">
        <f t="shared" si="4"/>
        <v>0.5213543435358079</v>
      </c>
      <c r="S23" s="26">
        <f>-S18/S17</f>
        <v>0.5495581587807804</v>
      </c>
      <c r="T23" s="26">
        <f t="shared" si="4"/>
        <v>0.54217219093451763</v>
      </c>
      <c r="U23" s="26">
        <f t="shared" si="4"/>
        <v>0.5283487030391133</v>
      </c>
    </row>
    <row r="24" spans="1:21">
      <c r="C24" s="179"/>
      <c r="D24" s="179"/>
      <c r="E24" s="179"/>
      <c r="F24" s="179"/>
      <c r="G24" s="179"/>
      <c r="H24" s="179"/>
      <c r="I24" s="179"/>
      <c r="J24" s="179"/>
      <c r="K24" s="179"/>
      <c r="L24" s="179"/>
      <c r="M24" s="179"/>
      <c r="N24" s="179"/>
      <c r="O24" s="179"/>
      <c r="P24" s="179"/>
      <c r="Q24" s="179"/>
      <c r="R24" s="179"/>
      <c r="S24" s="179"/>
      <c r="T24" s="179"/>
      <c r="U24" s="179"/>
    </row>
    <row r="25" spans="1:21">
      <c r="C25" s="179"/>
      <c r="D25" s="179"/>
      <c r="E25" s="179"/>
      <c r="F25" s="179"/>
      <c r="G25" s="179"/>
      <c r="H25" s="179"/>
      <c r="I25" s="179"/>
      <c r="J25" s="179"/>
      <c r="K25" s="179"/>
      <c r="L25" s="179"/>
      <c r="M25" s="179"/>
      <c r="N25" s="179"/>
      <c r="O25" s="179"/>
      <c r="P25" s="179"/>
      <c r="Q25" s="179"/>
      <c r="R25" s="179"/>
      <c r="S25" s="179"/>
      <c r="T25" s="179"/>
      <c r="U25" s="179"/>
    </row>
    <row r="26" spans="1:21">
      <c r="C26" s="179"/>
      <c r="D26" s="179"/>
      <c r="E26" s="179"/>
      <c r="F26" s="179"/>
      <c r="G26" s="179"/>
      <c r="H26" s="179"/>
      <c r="I26" s="179"/>
      <c r="J26" s="179"/>
      <c r="K26" s="179"/>
      <c r="L26" s="179"/>
      <c r="M26" s="179"/>
      <c r="N26" s="179"/>
      <c r="O26" s="179"/>
      <c r="P26" s="179"/>
      <c r="Q26" s="179"/>
      <c r="R26" s="179"/>
      <c r="S26" s="179"/>
      <c r="T26" s="179"/>
      <c r="U26" s="179"/>
    </row>
    <row r="27" spans="1:21">
      <c r="C27" s="179"/>
      <c r="D27" s="179"/>
      <c r="E27" s="179"/>
      <c r="F27" s="179"/>
      <c r="G27" s="179"/>
      <c r="H27" s="179"/>
      <c r="I27" s="179"/>
      <c r="J27" s="179"/>
      <c r="K27" s="179"/>
      <c r="L27" s="179"/>
      <c r="M27" s="179"/>
      <c r="N27" s="179"/>
      <c r="O27" s="179"/>
      <c r="P27" s="179"/>
      <c r="Q27" s="179"/>
      <c r="R27" s="179"/>
      <c r="S27" s="179"/>
      <c r="T27" s="179"/>
      <c r="U27" s="179"/>
    </row>
    <row r="28" spans="1:21">
      <c r="C28" s="179"/>
      <c r="D28" s="179"/>
      <c r="E28" s="179"/>
      <c r="F28" s="179"/>
      <c r="G28" s="179"/>
      <c r="H28" s="179"/>
      <c r="I28" s="179"/>
      <c r="J28" s="179"/>
      <c r="K28" s="179"/>
      <c r="L28" s="179"/>
      <c r="M28" s="179"/>
      <c r="N28" s="179"/>
      <c r="O28" s="179"/>
      <c r="P28" s="179"/>
      <c r="Q28" s="179"/>
      <c r="R28" s="179"/>
      <c r="S28" s="179"/>
      <c r="T28" s="179"/>
      <c r="U28" s="179"/>
    </row>
    <row r="29" spans="1:21">
      <c r="C29" s="179"/>
      <c r="D29" s="179"/>
      <c r="E29" s="179"/>
      <c r="F29" s="179"/>
      <c r="G29" s="179"/>
      <c r="H29" s="179"/>
      <c r="I29" s="179"/>
      <c r="J29" s="179"/>
      <c r="K29" s="179"/>
      <c r="L29" s="179"/>
      <c r="M29" s="179"/>
      <c r="N29" s="179"/>
      <c r="O29" s="179"/>
      <c r="P29" s="179"/>
      <c r="Q29" s="179"/>
      <c r="R29" s="179"/>
      <c r="S29" s="179"/>
      <c r="T29" s="179"/>
      <c r="U29" s="179"/>
    </row>
    <row r="31" spans="1:21">
      <c r="C31" s="179"/>
      <c r="D31" s="179"/>
      <c r="E31" s="179"/>
      <c r="F31" s="179"/>
      <c r="G31" s="179"/>
      <c r="H31" s="179"/>
      <c r="I31" s="179"/>
      <c r="J31" s="179"/>
      <c r="K31" s="179"/>
      <c r="L31" s="179"/>
      <c r="M31" s="179"/>
      <c r="N31" s="179"/>
      <c r="O31" s="179"/>
      <c r="P31" s="179"/>
      <c r="Q31" s="179"/>
      <c r="R31" s="179"/>
      <c r="S31" s="179"/>
      <c r="T31" s="179"/>
      <c r="U31" s="179"/>
    </row>
    <row r="32" spans="1:21" ht="17.399999999999999">
      <c r="A32" s="240" t="s">
        <v>469</v>
      </c>
    </row>
    <row r="34" spans="1:21">
      <c r="A34" s="13" t="s">
        <v>182</v>
      </c>
      <c r="B34" s="13" t="s">
        <v>183</v>
      </c>
    </row>
    <row r="35" spans="1:21" ht="30.6" customHeight="1">
      <c r="A35" s="269" t="s">
        <v>443</v>
      </c>
      <c r="B35" s="269" t="s">
        <v>444</v>
      </c>
      <c r="C35" s="233" t="s">
        <v>11</v>
      </c>
      <c r="D35" s="233" t="s">
        <v>10</v>
      </c>
      <c r="E35" s="233" t="s">
        <v>9</v>
      </c>
      <c r="F35" s="233" t="s">
        <v>8</v>
      </c>
      <c r="G35" s="233" t="s">
        <v>7</v>
      </c>
      <c r="H35" s="233" t="s">
        <v>6</v>
      </c>
      <c r="I35" s="233" t="s">
        <v>373</v>
      </c>
      <c r="J35" s="233" t="s">
        <v>388</v>
      </c>
      <c r="K35" s="233" t="s">
        <v>413</v>
      </c>
      <c r="L35" s="233" t="s">
        <v>432</v>
      </c>
      <c r="M35" s="233" t="s">
        <v>446</v>
      </c>
      <c r="N35" s="233" t="s">
        <v>455</v>
      </c>
      <c r="O35" s="233" t="s">
        <v>458</v>
      </c>
      <c r="P35" s="233" t="s">
        <v>463</v>
      </c>
      <c r="Q35" s="233" t="s">
        <v>467</v>
      </c>
      <c r="R35" s="233" t="s">
        <v>471</v>
      </c>
      <c r="S35" s="233" t="s">
        <v>473</v>
      </c>
      <c r="T35" s="233">
        <v>43281</v>
      </c>
      <c r="U35" s="233">
        <v>43373</v>
      </c>
    </row>
    <row r="36" spans="1:21">
      <c r="A36" s="92"/>
      <c r="B36" s="262"/>
    </row>
    <row r="37" spans="1:21" ht="26.4">
      <c r="A37" s="94" t="s">
        <v>286</v>
      </c>
      <c r="B37" s="257" t="s">
        <v>287</v>
      </c>
      <c r="C37" s="96"/>
      <c r="D37" s="96"/>
      <c r="E37" s="96"/>
      <c r="F37" s="96"/>
      <c r="G37" s="96"/>
      <c r="H37" s="96"/>
      <c r="I37" s="96"/>
      <c r="J37" s="96"/>
      <c r="K37" s="96"/>
      <c r="L37" s="96"/>
      <c r="M37" s="96"/>
      <c r="N37" s="96"/>
      <c r="O37" s="96"/>
      <c r="P37" s="96"/>
      <c r="Q37" s="96"/>
      <c r="R37" s="96"/>
      <c r="S37" s="96"/>
      <c r="T37" s="96"/>
      <c r="U37" s="96"/>
    </row>
    <row r="38" spans="1:21">
      <c r="A38" s="81" t="s">
        <v>280</v>
      </c>
      <c r="B38" s="250" t="s">
        <v>288</v>
      </c>
      <c r="C38" s="24">
        <v>27728278</v>
      </c>
      <c r="D38" s="24">
        <v>30280945</v>
      </c>
      <c r="E38" s="24">
        <v>31181911</v>
      </c>
      <c r="F38" s="24">
        <v>31062312</v>
      </c>
      <c r="G38" s="24">
        <v>31365551</v>
      </c>
      <c r="H38" s="24">
        <v>52194582</v>
      </c>
      <c r="I38" s="24">
        <v>52950518</v>
      </c>
      <c r="J38" s="24">
        <v>55275643</v>
      </c>
      <c r="K38" s="24">
        <v>55730776</v>
      </c>
      <c r="L38" s="24">
        <v>56601313</v>
      </c>
      <c r="M38" s="24">
        <v>57098367</v>
      </c>
      <c r="N38" s="24">
        <v>58077227</v>
      </c>
      <c r="O38" s="24">
        <v>58663643</v>
      </c>
      <c r="P38" s="24">
        <v>58858222</v>
      </c>
      <c r="Q38" s="24">
        <v>59359615</v>
      </c>
      <c r="R38" s="24">
        <v>55752348</v>
      </c>
      <c r="S38" s="24">
        <v>52910449</v>
      </c>
      <c r="T38" s="24">
        <v>53444089</v>
      </c>
      <c r="U38" s="24">
        <v>54374021</v>
      </c>
    </row>
    <row r="39" spans="1:21" ht="15" thickBot="1">
      <c r="A39" s="81" t="s">
        <v>282</v>
      </c>
      <c r="B39" s="250" t="s">
        <v>283</v>
      </c>
      <c r="C39" s="90">
        <v>-1269891</v>
      </c>
      <c r="D39" s="90">
        <v>-1362248</v>
      </c>
      <c r="E39" s="90">
        <v>-1387772</v>
      </c>
      <c r="F39" s="90">
        <v>-1430389</v>
      </c>
      <c r="G39" s="90">
        <v>-1488286</v>
      </c>
      <c r="H39" s="90">
        <v>-2659921</v>
      </c>
      <c r="I39" s="90">
        <v>-2748888</v>
      </c>
      <c r="J39" s="90">
        <v>-3006099</v>
      </c>
      <c r="K39" s="90">
        <v>-3017621</v>
      </c>
      <c r="L39" s="90">
        <v>-2925543</v>
      </c>
      <c r="M39" s="90">
        <v>-2886566</v>
      </c>
      <c r="N39" s="90">
        <v>-3001356</v>
      </c>
      <c r="O39" s="90">
        <v>-2778821</v>
      </c>
      <c r="P39" s="90">
        <v>-2817640</v>
      </c>
      <c r="Q39" s="90">
        <v>-2812828</v>
      </c>
      <c r="R39" s="90">
        <v>-2784780</v>
      </c>
      <c r="S39" s="90">
        <v>-3410091</v>
      </c>
      <c r="T39" s="90">
        <v>-2823437</v>
      </c>
      <c r="U39" s="90">
        <v>-2702511</v>
      </c>
    </row>
    <row r="40" spans="1:21" ht="15" thickTop="1">
      <c r="A40" s="97" t="s">
        <v>284</v>
      </c>
      <c r="B40" s="257" t="s">
        <v>289</v>
      </c>
      <c r="C40" s="25">
        <v>26458387</v>
      </c>
      <c r="D40" s="25">
        <v>28918697</v>
      </c>
      <c r="E40" s="25">
        <v>29794139</v>
      </c>
      <c r="F40" s="25">
        <v>29631923</v>
      </c>
      <c r="G40" s="25">
        <v>29877265</v>
      </c>
      <c r="H40" s="25">
        <v>49534661</v>
      </c>
      <c r="I40" s="25">
        <v>50201630</v>
      </c>
      <c r="J40" s="25">
        <v>52269544</v>
      </c>
      <c r="K40" s="25">
        <v>52713155</v>
      </c>
      <c r="L40" s="25">
        <v>53675770</v>
      </c>
      <c r="M40" s="25">
        <v>54211801</v>
      </c>
      <c r="N40" s="25">
        <v>55075871</v>
      </c>
      <c r="O40" s="25">
        <v>55884822</v>
      </c>
      <c r="P40" s="25">
        <v>56040582</v>
      </c>
      <c r="Q40" s="25">
        <v>56546787</v>
      </c>
      <c r="R40" s="25">
        <v>52967568</v>
      </c>
      <c r="S40" s="25">
        <v>49500358</v>
      </c>
      <c r="T40" s="25">
        <v>50620652</v>
      </c>
      <c r="U40" s="25">
        <v>51671510</v>
      </c>
    </row>
    <row r="41" spans="1:21">
      <c r="A41" s="92"/>
      <c r="B41" s="262"/>
    </row>
    <row r="42" spans="1:21" ht="26.4">
      <c r="A42" s="98" t="s">
        <v>439</v>
      </c>
      <c r="B42" s="263" t="s">
        <v>290</v>
      </c>
    </row>
    <row r="43" spans="1:21">
      <c r="A43" s="88" t="s">
        <v>291</v>
      </c>
      <c r="B43" s="250" t="s">
        <v>292</v>
      </c>
      <c r="C43" s="24">
        <v>25526978</v>
      </c>
      <c r="D43" s="24">
        <v>27985226</v>
      </c>
      <c r="E43" s="24">
        <v>28870334</v>
      </c>
      <c r="F43" s="24">
        <v>28609345</v>
      </c>
      <c r="G43" s="24">
        <v>28913351</v>
      </c>
      <c r="H43" s="24">
        <v>48241427</v>
      </c>
      <c r="I43" s="24">
        <v>48939745</v>
      </c>
      <c r="J43" s="24">
        <v>51073521</v>
      </c>
      <c r="K43" s="24">
        <v>51450875</v>
      </c>
      <c r="L43" s="24">
        <v>52291498</v>
      </c>
      <c r="M43" s="24">
        <v>52867095</v>
      </c>
      <c r="N43" s="24">
        <v>53592870</v>
      </c>
      <c r="O43" s="24">
        <v>54461767</v>
      </c>
      <c r="P43" s="24">
        <v>54611931</v>
      </c>
      <c r="Q43" s="24">
        <v>55149676</v>
      </c>
      <c r="R43" s="24">
        <v>51629424</v>
      </c>
      <c r="S43" s="24">
        <v>48843285</v>
      </c>
      <c r="T43" s="24">
        <v>49974866</v>
      </c>
      <c r="U43" s="24">
        <v>51024327</v>
      </c>
    </row>
    <row r="44" spans="1:21">
      <c r="A44" s="88" t="s">
        <v>436</v>
      </c>
      <c r="B44" s="250" t="s">
        <v>440</v>
      </c>
      <c r="C44" s="23">
        <v>-106837</v>
      </c>
      <c r="D44" s="23">
        <v>-117573</v>
      </c>
      <c r="E44" s="23">
        <v>-117426</v>
      </c>
      <c r="F44" s="23">
        <v>-151524</v>
      </c>
      <c r="G44" s="23">
        <v>-220448</v>
      </c>
      <c r="H44" s="23">
        <v>-306729</v>
      </c>
      <c r="I44" s="23">
        <v>-304630</v>
      </c>
      <c r="J44" s="23">
        <v>-318483</v>
      </c>
      <c r="K44" s="23">
        <v>-311783</v>
      </c>
      <c r="L44" s="23">
        <v>-303397</v>
      </c>
      <c r="M44" s="23">
        <v>-313280</v>
      </c>
      <c r="N44" s="23">
        <v>-315261</v>
      </c>
      <c r="O44" s="23">
        <v>-325801</v>
      </c>
      <c r="P44" s="23">
        <v>-305203</v>
      </c>
      <c r="Q44" s="23">
        <v>-306623</v>
      </c>
      <c r="R44" s="23">
        <v>-290118</v>
      </c>
      <c r="S44" s="23">
        <v>-683513</v>
      </c>
      <c r="T44" s="23">
        <v>-712856</v>
      </c>
      <c r="U44" s="23">
        <v>-735968</v>
      </c>
    </row>
    <row r="45" spans="1:21">
      <c r="A45" s="100" t="s">
        <v>293</v>
      </c>
      <c r="B45" s="257" t="s">
        <v>294</v>
      </c>
      <c r="C45" s="25">
        <v>25420141</v>
      </c>
      <c r="D45" s="25">
        <v>27867653</v>
      </c>
      <c r="E45" s="25">
        <v>28752908</v>
      </c>
      <c r="F45" s="25">
        <v>28457821</v>
      </c>
      <c r="G45" s="25">
        <v>28692903</v>
      </c>
      <c r="H45" s="25">
        <v>47934698</v>
      </c>
      <c r="I45" s="25">
        <v>48635115</v>
      </c>
      <c r="J45" s="25">
        <v>50755038</v>
      </c>
      <c r="K45" s="25">
        <v>51139092</v>
      </c>
      <c r="L45" s="25">
        <v>51988101</v>
      </c>
      <c r="M45" s="25">
        <v>52553815</v>
      </c>
      <c r="N45" s="25">
        <v>53277609</v>
      </c>
      <c r="O45" s="25">
        <v>54135966</v>
      </c>
      <c r="P45" s="25">
        <v>54306728</v>
      </c>
      <c r="Q45" s="25">
        <v>54843053</v>
      </c>
      <c r="R45" s="25">
        <v>51339306</v>
      </c>
      <c r="S45" s="25">
        <v>48159772</v>
      </c>
      <c r="T45" s="25">
        <v>49262010</v>
      </c>
      <c r="U45" s="25">
        <v>50288359</v>
      </c>
    </row>
    <row r="46" spans="1:21">
      <c r="A46" s="92"/>
      <c r="B46" s="262"/>
      <c r="C46" s="96"/>
      <c r="D46" s="96"/>
      <c r="E46" s="96"/>
      <c r="F46" s="96"/>
      <c r="G46" s="96"/>
      <c r="H46" s="96"/>
      <c r="I46" s="96"/>
      <c r="J46" s="96"/>
      <c r="K46" s="96"/>
      <c r="L46" s="96"/>
      <c r="M46" s="96"/>
      <c r="N46" s="96"/>
      <c r="O46" s="96"/>
      <c r="P46" s="96"/>
      <c r="Q46" s="96"/>
      <c r="R46" s="96"/>
      <c r="S46" s="96"/>
      <c r="T46" s="96"/>
      <c r="U46" s="96"/>
    </row>
    <row r="47" spans="1:21" ht="26.4">
      <c r="A47" s="94" t="s">
        <v>438</v>
      </c>
      <c r="B47" s="263" t="s">
        <v>381</v>
      </c>
      <c r="C47" s="96"/>
      <c r="D47" s="96"/>
      <c r="E47" s="96"/>
      <c r="F47" s="96"/>
      <c r="G47" s="96"/>
      <c r="H47" s="96"/>
      <c r="I47" s="96"/>
      <c r="J47" s="96"/>
      <c r="K47" s="96"/>
      <c r="L47" s="96"/>
      <c r="M47" s="96"/>
      <c r="N47" s="96"/>
      <c r="O47" s="96"/>
      <c r="P47" s="96"/>
      <c r="Q47" s="96"/>
      <c r="R47" s="96"/>
      <c r="S47" s="96"/>
      <c r="T47" s="96"/>
      <c r="U47" s="96"/>
    </row>
    <row r="48" spans="1:21">
      <c r="A48" s="81" t="s">
        <v>291</v>
      </c>
      <c r="B48" s="250" t="s">
        <v>292</v>
      </c>
      <c r="C48" s="24">
        <v>2201300</v>
      </c>
      <c r="D48" s="24">
        <v>2295719</v>
      </c>
      <c r="E48" s="24">
        <v>2311577</v>
      </c>
      <c r="F48" s="24">
        <v>2452967</v>
      </c>
      <c r="G48" s="24">
        <v>2452200</v>
      </c>
      <c r="H48" s="24">
        <v>3953155</v>
      </c>
      <c r="I48" s="24">
        <v>4010773</v>
      </c>
      <c r="J48" s="24">
        <v>4202122</v>
      </c>
      <c r="K48" s="24">
        <v>4279901</v>
      </c>
      <c r="L48" s="24">
        <v>4309815</v>
      </c>
      <c r="M48" s="24">
        <v>4231272</v>
      </c>
      <c r="N48" s="24">
        <v>4484357</v>
      </c>
      <c r="O48" s="24">
        <v>4201876</v>
      </c>
      <c r="P48" s="24">
        <v>4246291</v>
      </c>
      <c r="Q48" s="24">
        <v>4209939</v>
      </c>
      <c r="R48" s="24">
        <v>4122924</v>
      </c>
      <c r="S48" s="24">
        <v>4067164</v>
      </c>
      <c r="T48" s="24">
        <v>3469223</v>
      </c>
      <c r="U48" s="24">
        <v>3349694</v>
      </c>
    </row>
    <row r="49" spans="1:21">
      <c r="A49" s="81" t="s">
        <v>436</v>
      </c>
      <c r="B49" s="250" t="s">
        <v>437</v>
      </c>
      <c r="C49" s="23">
        <v>-1163054</v>
      </c>
      <c r="D49" s="23">
        <v>-1244675</v>
      </c>
      <c r="E49" s="23">
        <v>-1270346</v>
      </c>
      <c r="F49" s="23">
        <v>-1278865</v>
      </c>
      <c r="G49" s="23">
        <v>-1267838</v>
      </c>
      <c r="H49" s="23">
        <v>-2353192</v>
      </c>
      <c r="I49" s="23">
        <v>-2444258</v>
      </c>
      <c r="J49" s="23">
        <v>-2687616</v>
      </c>
      <c r="K49" s="23">
        <v>-2705838</v>
      </c>
      <c r="L49" s="23">
        <v>-2622146</v>
      </c>
      <c r="M49" s="23">
        <v>-2573286</v>
      </c>
      <c r="N49" s="23">
        <v>-2686095</v>
      </c>
      <c r="O49" s="23">
        <v>-2453020</v>
      </c>
      <c r="P49" s="23">
        <v>-2512437</v>
      </c>
      <c r="Q49" s="23">
        <v>-2506205</v>
      </c>
      <c r="R49" s="23">
        <v>-2494662</v>
      </c>
      <c r="S49" s="23">
        <v>-2726578</v>
      </c>
      <c r="T49" s="23">
        <v>-2110581</v>
      </c>
      <c r="U49" s="23">
        <v>-1966543</v>
      </c>
    </row>
    <row r="50" spans="1:21">
      <c r="A50" s="97" t="s">
        <v>293</v>
      </c>
      <c r="B50" s="257" t="s">
        <v>294</v>
      </c>
      <c r="C50" s="25">
        <v>1038246</v>
      </c>
      <c r="D50" s="25">
        <v>1051044</v>
      </c>
      <c r="E50" s="25">
        <v>1041231</v>
      </c>
      <c r="F50" s="25">
        <v>1174102</v>
      </c>
      <c r="G50" s="25">
        <v>1184362</v>
      </c>
      <c r="H50" s="25">
        <v>1599963</v>
      </c>
      <c r="I50" s="25">
        <v>1566515</v>
      </c>
      <c r="J50" s="25">
        <v>1514506</v>
      </c>
      <c r="K50" s="25">
        <v>1574063</v>
      </c>
      <c r="L50" s="25">
        <v>1687669</v>
      </c>
      <c r="M50" s="25">
        <v>1657986</v>
      </c>
      <c r="N50" s="25">
        <v>1798262</v>
      </c>
      <c r="O50" s="25">
        <v>1748856</v>
      </c>
      <c r="P50" s="25">
        <v>1733854</v>
      </c>
      <c r="Q50" s="25">
        <v>1703734</v>
      </c>
      <c r="R50" s="25">
        <v>1628262</v>
      </c>
      <c r="S50" s="25">
        <v>1340586</v>
      </c>
      <c r="T50" s="25">
        <v>1358642</v>
      </c>
      <c r="U50" s="25">
        <v>1383151</v>
      </c>
    </row>
    <row r="51" spans="1:21">
      <c r="A51" s="92"/>
      <c r="B51" s="262"/>
    </row>
    <row r="52" spans="1:21">
      <c r="A52" s="94" t="s">
        <v>382</v>
      </c>
      <c r="B52" s="263" t="s">
        <v>383</v>
      </c>
    </row>
    <row r="53" spans="1:21" ht="26.4">
      <c r="A53" s="81" t="s">
        <v>441</v>
      </c>
      <c r="B53" s="250" t="s">
        <v>384</v>
      </c>
      <c r="C53" s="133">
        <v>7.9388269260716446E-2</v>
      </c>
      <c r="D53" s="133">
        <v>7.5813981366829861E-2</v>
      </c>
      <c r="E53" s="133">
        <v>7.4131986330151473E-2</v>
      </c>
      <c r="F53" s="133">
        <v>7.896923448582964E-2</v>
      </c>
      <c r="G53" s="133">
        <v>7.8181314270551153E-2</v>
      </c>
      <c r="H53" s="133">
        <v>7.5738799862407169E-2</v>
      </c>
      <c r="I53" s="133">
        <v>7.5745680146131908E-2</v>
      </c>
      <c r="J53" s="133">
        <v>7.6021223308067168E-2</v>
      </c>
      <c r="K53" s="133">
        <v>7.6796005855005497E-2</v>
      </c>
      <c r="L53" s="133">
        <v>7.614337497789142E-2</v>
      </c>
      <c r="M53" s="133">
        <v>7.4104956451731804E-2</v>
      </c>
      <c r="N53" s="133">
        <v>7.7213689971802543E-2</v>
      </c>
      <c r="O53" s="133">
        <v>7.162657798118674E-2</v>
      </c>
      <c r="P53" s="133">
        <v>7.2144398109749222E-2</v>
      </c>
      <c r="Q53" s="133">
        <v>7.0922612958321918E-2</v>
      </c>
      <c r="R53" s="133">
        <v>7.3950679171395611E-2</v>
      </c>
      <c r="S53" s="133">
        <v>7.6868824152295512E-2</v>
      </c>
      <c r="T53" s="133">
        <v>6.4913128185232982E-2</v>
      </c>
      <c r="U53" s="133">
        <v>6.1604676983517549E-2</v>
      </c>
    </row>
    <row r="54" spans="1:21" ht="26.4">
      <c r="A54" s="81" t="s">
        <v>442</v>
      </c>
      <c r="B54" s="250" t="s">
        <v>385</v>
      </c>
      <c r="C54" s="26">
        <v>0.5283487030391133</v>
      </c>
      <c r="D54" s="26">
        <v>0.54217219093451763</v>
      </c>
      <c r="E54" s="26">
        <v>0.5495581587807804</v>
      </c>
      <c r="F54" s="26">
        <v>0.5213543435358079</v>
      </c>
      <c r="G54" s="26">
        <v>0.51702063453225677</v>
      </c>
      <c r="H54" s="26">
        <v>0.59526934815356347</v>
      </c>
      <c r="I54" s="26">
        <v>0.60942317104458421</v>
      </c>
      <c r="J54" s="26">
        <v>0.63958542850493161</v>
      </c>
      <c r="K54" s="26">
        <v>0.63221976396182999</v>
      </c>
      <c r="L54" s="26">
        <v>0.60841265808393163</v>
      </c>
      <c r="M54" s="26">
        <v>0.60815896496372723</v>
      </c>
      <c r="N54" s="26">
        <v>0.59899223010121627</v>
      </c>
      <c r="O54" s="26">
        <v>0.58379162069513713</v>
      </c>
      <c r="P54" s="26">
        <v>0.5916780079368088</v>
      </c>
      <c r="Q54" s="26">
        <v>0.59530672534685181</v>
      </c>
      <c r="R54" s="26">
        <v>0.60507106121771825</v>
      </c>
      <c r="S54" s="26">
        <v>0.67038801484277499</v>
      </c>
      <c r="T54" s="26">
        <v>0.60837282584601793</v>
      </c>
      <c r="U54" s="26">
        <v>0.58708138713566071</v>
      </c>
    </row>
  </sheetData>
  <mergeCells count="2">
    <mergeCell ref="V3:W3"/>
    <mergeCell ref="Y3:Z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pageSetUpPr fitToPage="1"/>
  </sheetPr>
  <dimension ref="A1:AA88"/>
  <sheetViews>
    <sheetView showGridLines="0" zoomScale="84" zoomScaleNormal="84" workbookViewId="0">
      <pane xSplit="2" topLeftCell="C1" activePane="topRight" state="frozen"/>
      <selection activeCell="C1" sqref="C1:C1048576"/>
      <selection pane="topRight" activeCell="C4" sqref="C4"/>
    </sheetView>
  </sheetViews>
  <sheetFormatPr defaultRowHeight="14.4" outlineLevelCol="1"/>
  <cols>
    <col min="1" max="1" width="39.33203125" customWidth="1"/>
    <col min="2" max="2" width="37.44140625" customWidth="1" outlineLevel="1"/>
    <col min="3" max="19" width="14.6640625" customWidth="1"/>
    <col min="20" max="20" width="14.6640625" style="57" customWidth="1"/>
    <col min="21" max="21" width="14.6640625" customWidth="1"/>
    <col min="22" max="22" width="17.109375" bestFit="1" customWidth="1"/>
    <col min="23" max="23" width="12.6640625" bestFit="1" customWidth="1"/>
    <col min="24" max="24" width="1.6640625" customWidth="1"/>
    <col min="25" max="25" width="15.5546875" bestFit="1" customWidth="1"/>
    <col min="26" max="26" width="12.6640625" bestFit="1" customWidth="1"/>
    <col min="28" max="28" width="12.88671875" bestFit="1" customWidth="1"/>
  </cols>
  <sheetData>
    <row r="1" spans="1:27" s="1" customFormat="1" ht="13.8">
      <c r="A1" s="44" t="s">
        <v>0</v>
      </c>
      <c r="B1" s="44" t="s">
        <v>1</v>
      </c>
      <c r="C1" s="44"/>
      <c r="D1" s="44"/>
      <c r="E1" s="44"/>
      <c r="F1" s="44"/>
      <c r="G1" s="44"/>
      <c r="H1" s="44"/>
      <c r="I1" s="44"/>
      <c r="J1" s="44"/>
      <c r="K1" s="44"/>
      <c r="L1" s="44"/>
      <c r="M1" s="44"/>
      <c r="N1" s="44"/>
      <c r="O1" s="44"/>
      <c r="P1" s="44"/>
      <c r="Q1" s="44"/>
      <c r="R1" s="44"/>
      <c r="S1" s="44"/>
      <c r="T1" s="44"/>
      <c r="U1" s="128"/>
      <c r="V1" s="2"/>
      <c r="W1" s="2"/>
      <c r="X1" s="128"/>
      <c r="Y1" s="2"/>
      <c r="Z1" s="2"/>
      <c r="AA1" s="128"/>
    </row>
    <row r="2" spans="1:27" s="2" customFormat="1" ht="13.8">
      <c r="A2" s="62"/>
      <c r="B2" s="62"/>
      <c r="C2" s="62"/>
      <c r="D2" s="62"/>
      <c r="E2" s="62"/>
      <c r="F2" s="62"/>
      <c r="G2" s="62"/>
      <c r="H2" s="62"/>
      <c r="I2" s="62"/>
      <c r="J2" s="62"/>
      <c r="K2" s="62"/>
      <c r="L2" s="62"/>
      <c r="M2" s="62"/>
      <c r="N2" s="62"/>
      <c r="O2" s="62"/>
      <c r="P2" s="62"/>
      <c r="Q2" s="62"/>
      <c r="R2" s="62"/>
      <c r="S2" s="62"/>
      <c r="T2" s="62"/>
      <c r="U2" s="128"/>
      <c r="X2" s="128"/>
      <c r="AA2" s="128"/>
    </row>
    <row r="3" spans="1:27" s="2" customFormat="1" ht="15" customHeight="1">
      <c r="A3" s="13" t="s">
        <v>182</v>
      </c>
      <c r="B3" s="13" t="s">
        <v>183</v>
      </c>
      <c r="C3" s="13"/>
      <c r="D3" s="13"/>
      <c r="E3" s="13"/>
      <c r="F3" s="13"/>
      <c r="G3" s="13"/>
      <c r="H3" s="13"/>
      <c r="I3" s="13"/>
      <c r="J3" s="13"/>
      <c r="K3" s="13"/>
      <c r="L3" s="13"/>
      <c r="M3" s="13"/>
      <c r="N3" s="13"/>
      <c r="O3" s="13"/>
      <c r="P3" s="13"/>
      <c r="Q3" s="13"/>
      <c r="R3" s="13"/>
      <c r="S3" s="13"/>
      <c r="T3" s="13"/>
      <c r="U3" s="128"/>
      <c r="V3" s="299"/>
      <c r="W3" s="299"/>
      <c r="X3" s="134"/>
      <c r="Y3" s="299"/>
      <c r="Z3" s="299"/>
      <c r="AA3" s="128"/>
    </row>
    <row r="4" spans="1:27" s="34" customFormat="1" ht="30" customHeight="1">
      <c r="A4" s="32" t="s">
        <v>220</v>
      </c>
      <c r="B4" s="32" t="s">
        <v>295</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c r="V4" s="177"/>
      <c r="W4" s="178"/>
      <c r="X4" s="128"/>
      <c r="Y4" s="177"/>
      <c r="Z4" s="178"/>
      <c r="AA4" s="170"/>
    </row>
    <row r="5" spans="1:27">
      <c r="A5" s="81"/>
      <c r="B5" s="59"/>
      <c r="C5" s="24"/>
      <c r="D5" s="24"/>
      <c r="E5" s="24"/>
      <c r="F5" s="24"/>
      <c r="G5" s="24"/>
      <c r="H5" s="24"/>
      <c r="I5" s="24"/>
      <c r="J5" s="24"/>
      <c r="K5" s="24"/>
      <c r="L5" s="24"/>
      <c r="M5" s="24"/>
      <c r="N5" s="24"/>
      <c r="O5" s="24"/>
      <c r="P5" s="24"/>
      <c r="Q5" s="24"/>
      <c r="R5" s="24"/>
      <c r="S5" s="24"/>
      <c r="T5" s="24"/>
      <c r="U5" s="24"/>
    </row>
    <row r="6" spans="1:27" ht="15.6">
      <c r="A6" s="97" t="s">
        <v>296</v>
      </c>
      <c r="B6" s="95" t="s">
        <v>297</v>
      </c>
      <c r="C6" s="101">
        <v>2573410</v>
      </c>
      <c r="D6" s="101">
        <v>2841091</v>
      </c>
      <c r="E6" s="101">
        <v>2763420</v>
      </c>
      <c r="F6" s="101">
        <v>3109991</v>
      </c>
      <c r="G6" s="101">
        <v>3336866</v>
      </c>
      <c r="H6" s="101">
        <v>3593419</v>
      </c>
      <c r="I6" s="101">
        <v>3725764</v>
      </c>
      <c r="J6" s="101">
        <v>3990812</v>
      </c>
      <c r="K6" s="101">
        <f>SUM(K7:K10)</f>
        <v>3985969</v>
      </c>
      <c r="L6" s="101">
        <f>SUM(L7:L10)</f>
        <v>3874171</v>
      </c>
      <c r="M6" s="101">
        <f>SUM(M7:M10)</f>
        <v>4501027</v>
      </c>
      <c r="N6" s="101">
        <f>SUM(N7:N10)</f>
        <v>4935155</v>
      </c>
      <c r="O6" s="101">
        <f t="shared" ref="O6:U6" si="0">SUM(O7:O10)</f>
        <v>4279452</v>
      </c>
      <c r="P6" s="101">
        <f t="shared" si="0"/>
        <v>4449799</v>
      </c>
      <c r="Q6" s="101">
        <f t="shared" si="0"/>
        <v>3693743</v>
      </c>
      <c r="R6" s="101">
        <f t="shared" si="0"/>
        <v>4222120</v>
      </c>
      <c r="S6" s="101">
        <f t="shared" si="0"/>
        <v>3799490</v>
      </c>
      <c r="T6" s="101">
        <f t="shared" si="0"/>
        <v>1345843</v>
      </c>
      <c r="U6" s="101">
        <f t="shared" si="0"/>
        <v>1173885</v>
      </c>
    </row>
    <row r="7" spans="1:27">
      <c r="A7" s="81" t="s">
        <v>298</v>
      </c>
      <c r="B7" s="59" t="s">
        <v>299</v>
      </c>
      <c r="C7" s="24">
        <v>178114</v>
      </c>
      <c r="D7" s="24">
        <v>308161</v>
      </c>
      <c r="E7" s="24">
        <v>262863</v>
      </c>
      <c r="F7" s="24">
        <v>465431</v>
      </c>
      <c r="G7" s="24">
        <v>154018</v>
      </c>
      <c r="H7" s="24">
        <v>163948</v>
      </c>
      <c r="I7" s="24">
        <v>145059</v>
      </c>
      <c r="J7" s="24">
        <v>212503</v>
      </c>
      <c r="K7" s="24">
        <v>406318</v>
      </c>
      <c r="L7" s="24">
        <v>340567</v>
      </c>
      <c r="M7" s="24">
        <v>438249</v>
      </c>
      <c r="N7" s="24">
        <v>622755</v>
      </c>
      <c r="O7" s="123">
        <v>175901</v>
      </c>
      <c r="P7" s="24">
        <v>231048</v>
      </c>
      <c r="Q7" s="24">
        <v>13177</v>
      </c>
      <c r="R7" s="24">
        <v>24015</v>
      </c>
      <c r="S7" s="24">
        <v>14962</v>
      </c>
      <c r="T7" s="24">
        <v>6578</v>
      </c>
      <c r="U7" s="24">
        <v>10020</v>
      </c>
    </row>
    <row r="8" spans="1:27">
      <c r="A8" s="81" t="s">
        <v>300</v>
      </c>
      <c r="B8" s="59" t="s">
        <v>301</v>
      </c>
      <c r="C8" s="24">
        <v>1046306</v>
      </c>
      <c r="D8" s="24">
        <v>1117100</v>
      </c>
      <c r="E8" s="24">
        <v>1080357</v>
      </c>
      <c r="F8" s="24">
        <v>1168269</v>
      </c>
      <c r="G8" s="24">
        <v>1545524</v>
      </c>
      <c r="H8" s="24">
        <v>1677633</v>
      </c>
      <c r="I8" s="24">
        <v>1710041</v>
      </c>
      <c r="J8" s="24">
        <v>1754338</v>
      </c>
      <c r="K8" s="24">
        <v>1538591</v>
      </c>
      <c r="L8" s="24">
        <v>1376378</v>
      </c>
      <c r="M8" s="24">
        <v>1868525</v>
      </c>
      <c r="N8" s="24">
        <v>2028453</v>
      </c>
      <c r="O8" s="123">
        <v>1779737</v>
      </c>
      <c r="P8" s="24">
        <v>1731083</v>
      </c>
      <c r="Q8" s="24">
        <v>1221279</v>
      </c>
      <c r="R8" s="24">
        <v>1906525</v>
      </c>
      <c r="S8" s="24">
        <v>1474013</v>
      </c>
      <c r="T8" s="24">
        <v>1339254</v>
      </c>
      <c r="U8" s="24">
        <v>1163854</v>
      </c>
    </row>
    <row r="9" spans="1:27">
      <c r="A9" s="81" t="s">
        <v>302</v>
      </c>
      <c r="B9" s="59" t="s">
        <v>303</v>
      </c>
      <c r="C9" s="24">
        <v>1346737</v>
      </c>
      <c r="D9" s="24">
        <v>1414542</v>
      </c>
      <c r="E9" s="24">
        <v>1418926</v>
      </c>
      <c r="F9" s="24">
        <v>1475684</v>
      </c>
      <c r="G9" s="24">
        <v>1636720</v>
      </c>
      <c r="H9" s="24">
        <v>1751225</v>
      </c>
      <c r="I9" s="24">
        <v>1870632</v>
      </c>
      <c r="J9" s="24">
        <v>2023662</v>
      </c>
      <c r="K9" s="24">
        <v>2040762</v>
      </c>
      <c r="L9" s="24">
        <v>2156906</v>
      </c>
      <c r="M9" s="24">
        <v>2152543</v>
      </c>
      <c r="N9" s="24">
        <v>2240934</v>
      </c>
      <c r="O9" s="123">
        <v>2288308</v>
      </c>
      <c r="P9" s="24">
        <v>2454764</v>
      </c>
      <c r="Q9" s="24">
        <v>2459276</v>
      </c>
      <c r="R9" s="24">
        <v>2291569</v>
      </c>
      <c r="S9" s="24">
        <v>2310504</v>
      </c>
      <c r="T9" s="24">
        <v>0</v>
      </c>
      <c r="U9" s="24">
        <v>0</v>
      </c>
    </row>
    <row r="10" spans="1:27">
      <c r="A10" s="81" t="s">
        <v>304</v>
      </c>
      <c r="B10" s="59" t="s">
        <v>305</v>
      </c>
      <c r="C10" s="24">
        <v>2253</v>
      </c>
      <c r="D10" s="24">
        <v>1288</v>
      </c>
      <c r="E10" s="24">
        <v>1274</v>
      </c>
      <c r="F10" s="24">
        <v>607</v>
      </c>
      <c r="G10" s="24">
        <v>604</v>
      </c>
      <c r="H10" s="24">
        <v>613</v>
      </c>
      <c r="I10" s="24">
        <v>32</v>
      </c>
      <c r="J10" s="24">
        <v>309</v>
      </c>
      <c r="K10" s="24">
        <v>298</v>
      </c>
      <c r="L10" s="24">
        <f>L11+L12</f>
        <v>320</v>
      </c>
      <c r="M10" s="24">
        <f>M11+M12</f>
        <v>41710</v>
      </c>
      <c r="N10" s="24">
        <f t="shared" ref="N10:U10" si="1">N11+N12</f>
        <v>43013</v>
      </c>
      <c r="O10" s="24">
        <f t="shared" si="1"/>
        <v>35506</v>
      </c>
      <c r="P10" s="24">
        <f t="shared" si="1"/>
        <v>32904</v>
      </c>
      <c r="Q10" s="24">
        <f t="shared" si="1"/>
        <v>11</v>
      </c>
      <c r="R10" s="24">
        <f t="shared" si="1"/>
        <v>11</v>
      </c>
      <c r="S10" s="24">
        <f t="shared" si="1"/>
        <v>11</v>
      </c>
      <c r="T10" s="24">
        <f t="shared" si="1"/>
        <v>11</v>
      </c>
      <c r="U10" s="24">
        <f t="shared" si="1"/>
        <v>11</v>
      </c>
    </row>
    <row r="11" spans="1:27">
      <c r="A11" s="82" t="s">
        <v>306</v>
      </c>
      <c r="B11" s="83" t="s">
        <v>307</v>
      </c>
      <c r="C11" s="24"/>
      <c r="D11" s="24">
        <v>1255</v>
      </c>
      <c r="E11" s="24">
        <v>1253</v>
      </c>
      <c r="F11" s="24">
        <v>584</v>
      </c>
      <c r="G11" s="24">
        <v>582</v>
      </c>
      <c r="H11" s="24">
        <v>582</v>
      </c>
      <c r="I11" s="24">
        <v>1</v>
      </c>
      <c r="J11" s="24">
        <v>266</v>
      </c>
      <c r="K11" s="24">
        <v>263</v>
      </c>
      <c r="L11" s="24">
        <v>262</v>
      </c>
      <c r="M11" s="24">
        <v>212</v>
      </c>
      <c r="N11" s="24">
        <v>43002</v>
      </c>
      <c r="O11" s="123">
        <v>213</v>
      </c>
      <c r="P11" s="24">
        <v>0</v>
      </c>
      <c r="Q11" s="24">
        <v>0</v>
      </c>
      <c r="R11" s="24">
        <v>0</v>
      </c>
      <c r="S11" s="24">
        <v>0</v>
      </c>
      <c r="T11" s="24">
        <v>0</v>
      </c>
      <c r="U11" s="24">
        <v>0</v>
      </c>
    </row>
    <row r="12" spans="1:27">
      <c r="A12" s="82" t="s">
        <v>124</v>
      </c>
      <c r="B12" s="83" t="s">
        <v>308</v>
      </c>
      <c r="C12" s="24"/>
      <c r="D12" s="24">
        <v>33</v>
      </c>
      <c r="E12" s="24">
        <v>21</v>
      </c>
      <c r="F12" s="24">
        <v>23</v>
      </c>
      <c r="G12" s="24">
        <v>22</v>
      </c>
      <c r="H12" s="24">
        <v>31</v>
      </c>
      <c r="I12" s="24">
        <v>31</v>
      </c>
      <c r="J12" s="24">
        <v>43</v>
      </c>
      <c r="K12" s="24">
        <v>35</v>
      </c>
      <c r="L12" s="24">
        <v>58</v>
      </c>
      <c r="M12" s="24">
        <v>41498</v>
      </c>
      <c r="N12" s="24">
        <v>11</v>
      </c>
      <c r="O12" s="123">
        <v>35293</v>
      </c>
      <c r="P12" s="24">
        <v>32904</v>
      </c>
      <c r="Q12" s="24">
        <v>11</v>
      </c>
      <c r="R12" s="24">
        <v>11</v>
      </c>
      <c r="S12" s="24">
        <v>11</v>
      </c>
      <c r="T12" s="24">
        <v>11</v>
      </c>
      <c r="U12" s="24">
        <v>11</v>
      </c>
    </row>
    <row r="13" spans="1:27">
      <c r="A13" s="81"/>
      <c r="B13" s="83"/>
      <c r="C13" s="24"/>
      <c r="D13" s="24"/>
      <c r="E13" s="24"/>
      <c r="F13" s="24"/>
      <c r="G13" s="24"/>
      <c r="H13" s="24"/>
      <c r="I13" s="24"/>
      <c r="J13" s="24"/>
      <c r="K13" s="24"/>
      <c r="L13" s="24"/>
      <c r="M13" s="24"/>
      <c r="N13" s="24"/>
      <c r="O13" s="24"/>
      <c r="P13" s="24"/>
      <c r="Q13" s="24"/>
      <c r="R13" s="24"/>
      <c r="S13" s="24"/>
      <c r="T13" s="24"/>
      <c r="U13" s="24"/>
    </row>
    <row r="14" spans="1:27" ht="15.6">
      <c r="A14" s="97" t="s">
        <v>309</v>
      </c>
      <c r="B14" s="95" t="s">
        <v>310</v>
      </c>
      <c r="C14" s="101">
        <v>26898355</v>
      </c>
      <c r="D14" s="101">
        <v>27472987</v>
      </c>
      <c r="E14" s="101">
        <v>27849090</v>
      </c>
      <c r="F14" s="101">
        <v>27649983</v>
      </c>
      <c r="G14" s="101">
        <v>27169449</v>
      </c>
      <c r="H14" s="101">
        <v>27481970</v>
      </c>
      <c r="I14" s="101">
        <v>27988379</v>
      </c>
      <c r="J14" s="101">
        <v>27527173</v>
      </c>
      <c r="K14" s="101">
        <f>SUM(K15:K17)</f>
        <v>26250836</v>
      </c>
      <c r="L14" s="101">
        <f>SUM(L15:L17)</f>
        <v>25702856</v>
      </c>
      <c r="M14" s="101">
        <f>SUM(M15:M17)</f>
        <v>24437763</v>
      </c>
      <c r="N14" s="101">
        <f t="shared" ref="N14:U14" si="2">SUM(N15:N17)</f>
        <v>24079361</v>
      </c>
      <c r="O14" s="101">
        <f t="shared" si="2"/>
        <v>22908333</v>
      </c>
      <c r="P14" s="101">
        <f t="shared" si="2"/>
        <v>23350308</v>
      </c>
      <c r="Q14" s="101">
        <f t="shared" si="2"/>
        <v>19409350</v>
      </c>
      <c r="R14" s="101">
        <f t="shared" si="2"/>
        <v>18539420</v>
      </c>
      <c r="S14" s="101">
        <f t="shared" si="2"/>
        <v>17356078</v>
      </c>
      <c r="T14" s="101">
        <f t="shared" si="2"/>
        <v>17501035</v>
      </c>
      <c r="U14" s="101">
        <f t="shared" si="2"/>
        <v>17022043</v>
      </c>
    </row>
    <row r="15" spans="1:27">
      <c r="A15" s="81" t="s">
        <v>298</v>
      </c>
      <c r="B15" s="59" t="s">
        <v>299</v>
      </c>
      <c r="C15" s="24">
        <v>15771559</v>
      </c>
      <c r="D15" s="24">
        <v>15986078</v>
      </c>
      <c r="E15" s="24">
        <v>15809372</v>
      </c>
      <c r="F15" s="24">
        <v>14812376</v>
      </c>
      <c r="G15" s="24">
        <v>15109859</v>
      </c>
      <c r="H15" s="24">
        <v>15455932</v>
      </c>
      <c r="I15" s="24">
        <v>15457346</v>
      </c>
      <c r="J15" s="24">
        <v>14725418</v>
      </c>
      <c r="K15" s="24">
        <v>14290556</v>
      </c>
      <c r="L15" s="24">
        <v>14353906</v>
      </c>
      <c r="M15" s="24">
        <v>13671474</v>
      </c>
      <c r="N15" s="24">
        <v>13398459</v>
      </c>
      <c r="O15" s="24">
        <v>12791593</v>
      </c>
      <c r="P15" s="24">
        <v>13502078</v>
      </c>
      <c r="Q15" s="24">
        <v>10026774</v>
      </c>
      <c r="R15" s="24">
        <v>9670397</v>
      </c>
      <c r="S15" s="24">
        <v>10377678</v>
      </c>
      <c r="T15" s="24">
        <v>10277273</v>
      </c>
      <c r="U15" s="24">
        <v>10072482</v>
      </c>
    </row>
    <row r="16" spans="1:27">
      <c r="A16" s="81" t="s">
        <v>300</v>
      </c>
      <c r="B16" s="59" t="s">
        <v>301</v>
      </c>
      <c r="C16" s="24">
        <v>10953846</v>
      </c>
      <c r="D16" s="24">
        <v>11309648</v>
      </c>
      <c r="E16" s="24">
        <v>11876581</v>
      </c>
      <c r="F16" s="24">
        <v>12690377</v>
      </c>
      <c r="G16" s="24">
        <v>11941093</v>
      </c>
      <c r="H16" s="24">
        <v>11903133</v>
      </c>
      <c r="I16" s="24">
        <v>12408380</v>
      </c>
      <c r="J16" s="24">
        <v>12680228</v>
      </c>
      <c r="K16" s="24">
        <v>11835266</v>
      </c>
      <c r="L16" s="24">
        <v>11228989</v>
      </c>
      <c r="M16" s="24">
        <v>10683571</v>
      </c>
      <c r="N16" s="24">
        <v>10595406</v>
      </c>
      <c r="O16" s="24">
        <v>10034271</v>
      </c>
      <c r="P16" s="24">
        <v>9761476</v>
      </c>
      <c r="Q16" s="24">
        <v>9326328</v>
      </c>
      <c r="R16" s="24">
        <v>8811831</v>
      </c>
      <c r="S16" s="24">
        <v>6921042</v>
      </c>
      <c r="T16" s="24">
        <v>7165722</v>
      </c>
      <c r="U16" s="24">
        <v>6888998</v>
      </c>
    </row>
    <row r="17" spans="1:21">
      <c r="A17" s="81" t="s">
        <v>304</v>
      </c>
      <c r="B17" s="59" t="s">
        <v>305</v>
      </c>
      <c r="C17" s="24">
        <v>172950</v>
      </c>
      <c r="D17" s="24">
        <v>177261</v>
      </c>
      <c r="E17" s="24">
        <v>163137</v>
      </c>
      <c r="F17" s="24">
        <v>147230</v>
      </c>
      <c r="G17" s="24">
        <v>118497</v>
      </c>
      <c r="H17" s="24">
        <v>122905</v>
      </c>
      <c r="I17" s="24">
        <v>122653</v>
      </c>
      <c r="J17" s="24">
        <v>121527</v>
      </c>
      <c r="K17" s="24">
        <v>125014</v>
      </c>
      <c r="L17" s="24">
        <f>L18+L19</f>
        <v>119961</v>
      </c>
      <c r="M17" s="24">
        <f>M18+M19</f>
        <v>82718</v>
      </c>
      <c r="N17" s="24">
        <f t="shared" ref="N17:U17" si="3">N18+N19</f>
        <v>85496</v>
      </c>
      <c r="O17" s="24">
        <f t="shared" si="3"/>
        <v>82469</v>
      </c>
      <c r="P17" s="24">
        <f t="shared" si="3"/>
        <v>86754</v>
      </c>
      <c r="Q17" s="24">
        <f t="shared" si="3"/>
        <v>56248</v>
      </c>
      <c r="R17" s="24">
        <f t="shared" si="3"/>
        <v>57192</v>
      </c>
      <c r="S17" s="24">
        <f t="shared" si="3"/>
        <v>57358</v>
      </c>
      <c r="T17" s="24">
        <f t="shared" si="3"/>
        <v>58040</v>
      </c>
      <c r="U17" s="24">
        <f t="shared" si="3"/>
        <v>60563</v>
      </c>
    </row>
    <row r="18" spans="1:21">
      <c r="A18" s="82" t="s">
        <v>306</v>
      </c>
      <c r="B18" s="83" t="s">
        <v>307</v>
      </c>
      <c r="C18" s="24"/>
      <c r="D18" s="24">
        <v>33825</v>
      </c>
      <c r="E18" s="24">
        <v>32465</v>
      </c>
      <c r="F18" s="24">
        <v>34352</v>
      </c>
      <c r="G18" s="24">
        <v>35519</v>
      </c>
      <c r="H18" s="24">
        <v>37961</v>
      </c>
      <c r="I18" s="24">
        <v>40737</v>
      </c>
      <c r="J18" s="24">
        <v>45511</v>
      </c>
      <c r="K18" s="24">
        <v>33140</v>
      </c>
      <c r="L18" s="24">
        <v>33591</v>
      </c>
      <c r="M18" s="24">
        <v>8124</v>
      </c>
      <c r="N18" s="24">
        <v>36017</v>
      </c>
      <c r="O18" s="24">
        <v>38804</v>
      </c>
      <c r="P18" s="24">
        <v>42216</v>
      </c>
      <c r="Q18" s="24">
        <v>10990</v>
      </c>
      <c r="R18" s="24">
        <v>10766</v>
      </c>
      <c r="S18" s="24">
        <v>9318</v>
      </c>
      <c r="T18" s="24">
        <v>8054</v>
      </c>
      <c r="U18" s="24">
        <v>7842</v>
      </c>
    </row>
    <row r="19" spans="1:21">
      <c r="A19" s="82" t="s">
        <v>124</v>
      </c>
      <c r="B19" s="83" t="s">
        <v>308</v>
      </c>
      <c r="C19" s="24"/>
      <c r="D19" s="24">
        <v>143436</v>
      </c>
      <c r="E19" s="24">
        <v>130672</v>
      </c>
      <c r="F19" s="24">
        <v>112878</v>
      </c>
      <c r="G19" s="24">
        <v>82978</v>
      </c>
      <c r="H19" s="24">
        <v>84944</v>
      </c>
      <c r="I19" s="24">
        <v>81916</v>
      </c>
      <c r="J19" s="24">
        <v>76016</v>
      </c>
      <c r="K19" s="24">
        <v>91874</v>
      </c>
      <c r="L19" s="24">
        <v>86370</v>
      </c>
      <c r="M19" s="24">
        <v>74594</v>
      </c>
      <c r="N19" s="24">
        <v>49479</v>
      </c>
      <c r="O19" s="24">
        <v>43665</v>
      </c>
      <c r="P19" s="24">
        <v>44538</v>
      </c>
      <c r="Q19" s="24">
        <v>45258</v>
      </c>
      <c r="R19" s="24">
        <v>46426</v>
      </c>
      <c r="S19" s="24">
        <v>48040</v>
      </c>
      <c r="T19" s="24">
        <v>49986</v>
      </c>
      <c r="U19" s="24">
        <v>52721</v>
      </c>
    </row>
    <row r="20" spans="1:21">
      <c r="A20" s="81"/>
      <c r="B20" s="59"/>
      <c r="C20" s="24"/>
      <c r="D20" s="24"/>
      <c r="E20" s="24"/>
      <c r="F20" s="24"/>
      <c r="G20" s="24"/>
      <c r="H20" s="24"/>
      <c r="I20" s="24"/>
      <c r="J20" s="24"/>
      <c r="K20" s="24"/>
      <c r="L20" s="24"/>
      <c r="M20" s="24"/>
      <c r="N20" s="24"/>
      <c r="O20" s="24"/>
      <c r="P20" s="24"/>
      <c r="Q20" s="24"/>
      <c r="R20" s="24"/>
      <c r="S20" s="24"/>
      <c r="T20" s="24"/>
      <c r="U20" s="24"/>
    </row>
    <row r="21" spans="1:21" ht="15.6">
      <c r="A21" s="97" t="s">
        <v>311</v>
      </c>
      <c r="B21" s="95" t="s">
        <v>312</v>
      </c>
      <c r="C21" s="101">
        <v>22597647</v>
      </c>
      <c r="D21" s="101">
        <v>22632745</v>
      </c>
      <c r="E21" s="101">
        <v>22646888</v>
      </c>
      <c r="F21" s="101">
        <v>24662821</v>
      </c>
      <c r="G21" s="101">
        <v>23044044</v>
      </c>
      <c r="H21" s="101">
        <v>22412479</v>
      </c>
      <c r="I21" s="101">
        <v>22568752</v>
      </c>
      <c r="J21" s="101">
        <v>22819005</v>
      </c>
      <c r="K21" s="101">
        <f>SUM(K22:K24)</f>
        <v>21101861</v>
      </c>
      <c r="L21" s="101">
        <f>SUM(L22:L24)</f>
        <v>20868635</v>
      </c>
      <c r="M21" s="101">
        <f>SUM(M22:M24)</f>
        <v>17674468</v>
      </c>
      <c r="N21" s="101">
        <f t="shared" ref="N21:U21" si="4">SUM(N22:N24)</f>
        <v>16817438</v>
      </c>
      <c r="O21" s="101">
        <f t="shared" si="4"/>
        <v>16026236</v>
      </c>
      <c r="P21" s="101">
        <f t="shared" si="4"/>
        <v>15372446</v>
      </c>
      <c r="Q21" s="101">
        <f t="shared" si="4"/>
        <v>8590440</v>
      </c>
      <c r="R21" s="101">
        <f t="shared" si="4"/>
        <v>9448772</v>
      </c>
      <c r="S21" s="101">
        <f t="shared" si="4"/>
        <v>9358899</v>
      </c>
      <c r="T21" s="101">
        <f t="shared" si="4"/>
        <v>8716731</v>
      </c>
      <c r="U21" s="101">
        <f t="shared" si="4"/>
        <v>8198208</v>
      </c>
    </row>
    <row r="22" spans="1:21">
      <c r="A22" s="81" t="s">
        <v>298</v>
      </c>
      <c r="B22" s="59" t="s">
        <v>299</v>
      </c>
      <c r="C22" s="24">
        <v>14230199</v>
      </c>
      <c r="D22" s="24">
        <v>13615904</v>
      </c>
      <c r="E22" s="24">
        <v>12977007</v>
      </c>
      <c r="F22" s="24">
        <v>14414954</v>
      </c>
      <c r="G22" s="24">
        <v>12495774</v>
      </c>
      <c r="H22" s="24">
        <v>12498567</v>
      </c>
      <c r="I22" s="24">
        <v>11948837</v>
      </c>
      <c r="J22" s="24">
        <v>12090445</v>
      </c>
      <c r="K22" s="24">
        <v>10621773</v>
      </c>
      <c r="L22" s="24">
        <v>10126729</v>
      </c>
      <c r="M22" s="24">
        <v>9669466</v>
      </c>
      <c r="N22" s="24">
        <v>9888534</v>
      </c>
      <c r="O22" s="24">
        <v>9176383</v>
      </c>
      <c r="P22" s="24">
        <v>8460027</v>
      </c>
      <c r="Q22" s="24">
        <v>5084904</v>
      </c>
      <c r="R22" s="24">
        <v>4847839</v>
      </c>
      <c r="S22" s="24">
        <v>5011981</v>
      </c>
      <c r="T22" s="24">
        <v>4798291</v>
      </c>
      <c r="U22" s="24">
        <v>4667772</v>
      </c>
    </row>
    <row r="23" spans="1:21">
      <c r="A23" s="81" t="s">
        <v>300</v>
      </c>
      <c r="B23" s="59" t="s">
        <v>301</v>
      </c>
      <c r="C23" s="24">
        <v>8004056</v>
      </c>
      <c r="D23" s="24">
        <v>8687082</v>
      </c>
      <c r="E23" s="24">
        <v>9357882</v>
      </c>
      <c r="F23" s="24">
        <v>9912792</v>
      </c>
      <c r="G23" s="24">
        <v>10210005</v>
      </c>
      <c r="H23" s="24">
        <v>9623300</v>
      </c>
      <c r="I23" s="24">
        <v>10333217</v>
      </c>
      <c r="J23" s="24">
        <v>10451327</v>
      </c>
      <c r="K23" s="24">
        <v>10252493</v>
      </c>
      <c r="L23" s="24">
        <v>10502895</v>
      </c>
      <c r="M23" s="24">
        <v>7790592</v>
      </c>
      <c r="N23" s="24">
        <v>6695150</v>
      </c>
      <c r="O23" s="24">
        <v>6637573</v>
      </c>
      <c r="P23" s="24">
        <v>6647000</v>
      </c>
      <c r="Q23" s="24">
        <v>3396510</v>
      </c>
      <c r="R23" s="24">
        <v>4471291</v>
      </c>
      <c r="S23" s="24">
        <v>4280165</v>
      </c>
      <c r="T23" s="24">
        <v>3850004</v>
      </c>
      <c r="U23" s="24">
        <v>3475164</v>
      </c>
    </row>
    <row r="24" spans="1:21">
      <c r="A24" s="81" t="s">
        <v>304</v>
      </c>
      <c r="B24" s="59" t="s">
        <v>305</v>
      </c>
      <c r="C24" s="24">
        <v>363392</v>
      </c>
      <c r="D24" s="24">
        <v>329759</v>
      </c>
      <c r="E24" s="24">
        <v>311999</v>
      </c>
      <c r="F24" s="24">
        <v>335075</v>
      </c>
      <c r="G24" s="24">
        <v>338265</v>
      </c>
      <c r="H24" s="24">
        <v>290612</v>
      </c>
      <c r="I24" s="24">
        <v>286698</v>
      </c>
      <c r="J24" s="24">
        <v>277233</v>
      </c>
      <c r="K24" s="24">
        <v>227595</v>
      </c>
      <c r="L24" s="24">
        <f>L25+L26</f>
        <v>239011</v>
      </c>
      <c r="M24" s="24">
        <f>M25+M26</f>
        <v>214410</v>
      </c>
      <c r="N24" s="24">
        <f t="shared" ref="N24:U24" si="5">N25+N26</f>
        <v>233754</v>
      </c>
      <c r="O24" s="24">
        <f t="shared" si="5"/>
        <v>212280</v>
      </c>
      <c r="P24" s="24">
        <f t="shared" si="5"/>
        <v>265419</v>
      </c>
      <c r="Q24" s="24">
        <f t="shared" si="5"/>
        <v>109026</v>
      </c>
      <c r="R24" s="24">
        <f t="shared" si="5"/>
        <v>129642</v>
      </c>
      <c r="S24" s="24">
        <f t="shared" si="5"/>
        <v>66753</v>
      </c>
      <c r="T24" s="24">
        <f t="shared" si="5"/>
        <v>68436</v>
      </c>
      <c r="U24" s="24">
        <f t="shared" si="5"/>
        <v>55272</v>
      </c>
    </row>
    <row r="25" spans="1:21">
      <c r="A25" s="82" t="s">
        <v>306</v>
      </c>
      <c r="B25" s="83" t="s">
        <v>307</v>
      </c>
      <c r="C25" s="24"/>
      <c r="D25" s="24">
        <v>292855</v>
      </c>
      <c r="E25" s="24">
        <v>284325</v>
      </c>
      <c r="F25" s="24">
        <v>292678</v>
      </c>
      <c r="G25" s="24">
        <v>292022</v>
      </c>
      <c r="H25" s="24">
        <v>258360</v>
      </c>
      <c r="I25" s="24">
        <v>247893</v>
      </c>
      <c r="J25" s="24">
        <v>245867</v>
      </c>
      <c r="K25" s="24">
        <v>196138</v>
      </c>
      <c r="L25" s="24">
        <v>205170</v>
      </c>
      <c r="M25" s="24">
        <v>196371</v>
      </c>
      <c r="N25" s="24">
        <v>208568</v>
      </c>
      <c r="O25" s="24">
        <v>195907</v>
      </c>
      <c r="P25" s="24">
        <v>242791</v>
      </c>
      <c r="Q25" s="24">
        <v>107563</v>
      </c>
      <c r="R25" s="24">
        <v>128084</v>
      </c>
      <c r="S25" s="24">
        <v>65147</v>
      </c>
      <c r="T25" s="24">
        <v>66914</v>
      </c>
      <c r="U25" s="24">
        <v>53949</v>
      </c>
    </row>
    <row r="26" spans="1:21">
      <c r="A26" s="82" t="s">
        <v>124</v>
      </c>
      <c r="B26" s="83" t="s">
        <v>313</v>
      </c>
      <c r="C26" s="24"/>
      <c r="D26" s="24">
        <v>36904</v>
      </c>
      <c r="E26" s="24">
        <v>27674</v>
      </c>
      <c r="F26" s="24">
        <v>42397</v>
      </c>
      <c r="G26" s="24">
        <v>46243</v>
      </c>
      <c r="H26" s="24">
        <v>32252</v>
      </c>
      <c r="I26" s="24">
        <v>38805</v>
      </c>
      <c r="J26" s="24">
        <v>31366</v>
      </c>
      <c r="K26" s="24">
        <v>31457</v>
      </c>
      <c r="L26" s="24">
        <v>33841</v>
      </c>
      <c r="M26" s="24">
        <v>18039</v>
      </c>
      <c r="N26" s="24">
        <v>25186</v>
      </c>
      <c r="O26" s="24">
        <v>16373</v>
      </c>
      <c r="P26" s="24">
        <v>22628</v>
      </c>
      <c r="Q26" s="24">
        <v>1463</v>
      </c>
      <c r="R26" s="24">
        <v>1558</v>
      </c>
      <c r="S26" s="24">
        <v>1606</v>
      </c>
      <c r="T26" s="24">
        <v>1522</v>
      </c>
      <c r="U26" s="24">
        <v>1323</v>
      </c>
    </row>
    <row r="27" spans="1:21">
      <c r="A27" s="81"/>
      <c r="B27" s="59"/>
      <c r="C27" s="24"/>
      <c r="D27" s="24"/>
      <c r="E27" s="24"/>
      <c r="F27" s="24"/>
      <c r="G27" s="24"/>
      <c r="H27" s="24"/>
      <c r="I27" s="24"/>
      <c r="J27" s="24"/>
      <c r="K27" s="24"/>
      <c r="L27" s="24"/>
      <c r="M27" s="24"/>
      <c r="N27" s="24"/>
      <c r="O27" s="24"/>
      <c r="P27" s="24"/>
      <c r="Q27" s="24"/>
      <c r="R27" s="24"/>
      <c r="S27" s="24"/>
      <c r="T27" s="24"/>
      <c r="U27" s="24"/>
    </row>
    <row r="28" spans="1:21" ht="15.6">
      <c r="A28" s="102" t="s">
        <v>314</v>
      </c>
      <c r="B28" s="103" t="s">
        <v>315</v>
      </c>
      <c r="C28" s="101">
        <v>1538490</v>
      </c>
      <c r="D28" s="101">
        <v>1559346</v>
      </c>
      <c r="E28" s="101">
        <v>1561969</v>
      </c>
      <c r="F28" s="101">
        <v>1698793</v>
      </c>
      <c r="G28" s="101">
        <v>1490828</v>
      </c>
      <c r="H28" s="101">
        <v>1562834</v>
      </c>
      <c r="I28" s="101">
        <v>1552801</v>
      </c>
      <c r="J28" s="101">
        <v>1630880</v>
      </c>
      <c r="K28" s="101">
        <f>SUM(K29:K31)</f>
        <v>1375133</v>
      </c>
      <c r="L28" s="101">
        <f>SUM(L29:L31)</f>
        <v>1423915</v>
      </c>
      <c r="M28" s="101">
        <f>SUM(M29:M31)</f>
        <v>1346416</v>
      </c>
      <c r="N28" s="101">
        <f>SUM(N29:N31)</f>
        <v>1309339</v>
      </c>
      <c r="O28" s="101">
        <f t="shared" ref="O28:U28" si="6">SUM(O29:O31)</f>
        <v>1252933</v>
      </c>
      <c r="P28" s="101">
        <f t="shared" si="6"/>
        <v>1224225</v>
      </c>
      <c r="Q28" s="101">
        <f t="shared" si="6"/>
        <v>1416633</v>
      </c>
      <c r="R28" s="101">
        <f t="shared" si="6"/>
        <v>1195840</v>
      </c>
      <c r="S28" s="101">
        <f t="shared" si="6"/>
        <v>1171871</v>
      </c>
      <c r="T28" s="101">
        <f t="shared" si="6"/>
        <v>1240411</v>
      </c>
      <c r="U28" s="101">
        <f t="shared" si="6"/>
        <v>1314544</v>
      </c>
    </row>
    <row r="29" spans="1:21">
      <c r="A29" s="86" t="s">
        <v>298</v>
      </c>
      <c r="B29" s="87" t="s">
        <v>299</v>
      </c>
      <c r="C29" s="24">
        <v>1376055</v>
      </c>
      <c r="D29" s="24">
        <v>1422804</v>
      </c>
      <c r="E29" s="24">
        <v>1394002</v>
      </c>
      <c r="F29" s="24">
        <v>1540706</v>
      </c>
      <c r="G29" s="24">
        <v>1323680</v>
      </c>
      <c r="H29" s="24">
        <v>1388901</v>
      </c>
      <c r="I29" s="24">
        <v>1360879</v>
      </c>
      <c r="J29" s="24">
        <v>1423807</v>
      </c>
      <c r="K29" s="24">
        <v>1194822</v>
      </c>
      <c r="L29" s="24">
        <v>1235355</v>
      </c>
      <c r="M29" s="24">
        <v>1179147</v>
      </c>
      <c r="N29" s="24">
        <v>1133901</v>
      </c>
      <c r="O29" s="24">
        <v>1081066</v>
      </c>
      <c r="P29" s="24">
        <v>1081482</v>
      </c>
      <c r="Q29" s="24">
        <v>1137701</v>
      </c>
      <c r="R29" s="24">
        <v>882206</v>
      </c>
      <c r="S29" s="24">
        <v>896010</v>
      </c>
      <c r="T29" s="24">
        <v>968530</v>
      </c>
      <c r="U29" s="24">
        <v>1152429</v>
      </c>
    </row>
    <row r="30" spans="1:21">
      <c r="A30" s="86" t="s">
        <v>300</v>
      </c>
      <c r="B30" s="87" t="s">
        <v>301</v>
      </c>
      <c r="C30" s="24">
        <v>143324</v>
      </c>
      <c r="D30" s="24">
        <v>123723</v>
      </c>
      <c r="E30" s="24">
        <v>154994</v>
      </c>
      <c r="F30" s="24">
        <v>142209</v>
      </c>
      <c r="G30" s="24">
        <v>155250</v>
      </c>
      <c r="H30" s="24">
        <v>165151</v>
      </c>
      <c r="I30" s="24">
        <v>183371</v>
      </c>
      <c r="J30" s="24">
        <v>198073</v>
      </c>
      <c r="K30" s="24">
        <v>176644</v>
      </c>
      <c r="L30" s="24">
        <v>185992</v>
      </c>
      <c r="M30" s="24">
        <v>163513</v>
      </c>
      <c r="N30" s="24">
        <v>171893</v>
      </c>
      <c r="O30" s="24">
        <v>167907</v>
      </c>
      <c r="P30" s="24">
        <v>137386</v>
      </c>
      <c r="Q30" s="24">
        <v>273635</v>
      </c>
      <c r="R30" s="24">
        <v>307626</v>
      </c>
      <c r="S30" s="24">
        <v>269985</v>
      </c>
      <c r="T30" s="24">
        <v>266221</v>
      </c>
      <c r="U30" s="24">
        <v>156059</v>
      </c>
    </row>
    <row r="31" spans="1:21">
      <c r="A31" s="86" t="s">
        <v>304</v>
      </c>
      <c r="B31" s="87" t="s">
        <v>305</v>
      </c>
      <c r="C31" s="24">
        <v>19111</v>
      </c>
      <c r="D31" s="24">
        <v>12819</v>
      </c>
      <c r="E31" s="24">
        <v>12973</v>
      </c>
      <c r="F31" s="24">
        <v>15878</v>
      </c>
      <c r="G31" s="24">
        <v>11898</v>
      </c>
      <c r="H31" s="24">
        <v>8782</v>
      </c>
      <c r="I31" s="24">
        <v>8551</v>
      </c>
      <c r="J31" s="24">
        <v>9000</v>
      </c>
      <c r="K31" s="24">
        <v>3667</v>
      </c>
      <c r="L31" s="24">
        <f>L32+L33</f>
        <v>2568</v>
      </c>
      <c r="M31" s="24">
        <f>M32+M33</f>
        <v>3756</v>
      </c>
      <c r="N31" s="24">
        <f t="shared" ref="N31:U31" si="7">N32+N33</f>
        <v>3545</v>
      </c>
      <c r="O31" s="24">
        <f t="shared" si="7"/>
        <v>3960</v>
      </c>
      <c r="P31" s="24">
        <f t="shared" si="7"/>
        <v>5357</v>
      </c>
      <c r="Q31" s="24">
        <f t="shared" si="7"/>
        <v>5297</v>
      </c>
      <c r="R31" s="24">
        <f t="shared" si="7"/>
        <v>6008</v>
      </c>
      <c r="S31" s="24">
        <f t="shared" si="7"/>
        <v>5876</v>
      </c>
      <c r="T31" s="24">
        <f t="shared" si="7"/>
        <v>5660</v>
      </c>
      <c r="U31" s="24">
        <f t="shared" si="7"/>
        <v>6056</v>
      </c>
    </row>
    <row r="32" spans="1:21">
      <c r="A32" s="82" t="s">
        <v>306</v>
      </c>
      <c r="B32" s="83" t="s">
        <v>307</v>
      </c>
      <c r="C32" s="24"/>
      <c r="D32" s="24">
        <v>5630</v>
      </c>
      <c r="E32" s="24">
        <v>6703</v>
      </c>
      <c r="F32" s="24">
        <v>5777</v>
      </c>
      <c r="G32" s="24">
        <v>4320</v>
      </c>
      <c r="H32" s="24">
        <v>3985</v>
      </c>
      <c r="I32" s="24">
        <v>3384</v>
      </c>
      <c r="J32" s="24">
        <v>3521</v>
      </c>
      <c r="K32" s="24">
        <v>3259</v>
      </c>
      <c r="L32" s="24">
        <v>2523</v>
      </c>
      <c r="M32" s="24">
        <v>3711</v>
      </c>
      <c r="N32" s="24">
        <v>3500</v>
      </c>
      <c r="O32" s="24">
        <v>3915</v>
      </c>
      <c r="P32" s="24">
        <v>5280</v>
      </c>
      <c r="Q32" s="24">
        <v>5212</v>
      </c>
      <c r="R32" s="24">
        <v>5920</v>
      </c>
      <c r="S32" s="24">
        <v>5743</v>
      </c>
      <c r="T32" s="24">
        <v>5550</v>
      </c>
      <c r="U32" s="24">
        <v>6011</v>
      </c>
    </row>
    <row r="33" spans="1:21">
      <c r="A33" s="82" t="s">
        <v>124</v>
      </c>
      <c r="B33" s="83" t="s">
        <v>308</v>
      </c>
      <c r="C33" s="24"/>
      <c r="D33" s="24">
        <v>7189</v>
      </c>
      <c r="E33" s="24">
        <v>6270</v>
      </c>
      <c r="F33" s="24">
        <v>10101</v>
      </c>
      <c r="G33" s="24">
        <v>7578</v>
      </c>
      <c r="H33" s="24">
        <v>4797</v>
      </c>
      <c r="I33" s="24">
        <v>5167</v>
      </c>
      <c r="J33" s="24">
        <v>5479</v>
      </c>
      <c r="K33" s="24">
        <v>408</v>
      </c>
      <c r="L33" s="24">
        <v>45</v>
      </c>
      <c r="M33" s="24">
        <v>45</v>
      </c>
      <c r="N33" s="24">
        <v>45</v>
      </c>
      <c r="O33" s="24">
        <v>45</v>
      </c>
      <c r="P33" s="24">
        <v>77</v>
      </c>
      <c r="Q33" s="24">
        <v>85</v>
      </c>
      <c r="R33" s="24">
        <v>88</v>
      </c>
      <c r="S33" s="24">
        <v>133</v>
      </c>
      <c r="T33" s="24">
        <v>110</v>
      </c>
      <c r="U33" s="24">
        <v>45</v>
      </c>
    </row>
    <row r="34" spans="1:21">
      <c r="A34" s="81"/>
      <c r="B34" s="59"/>
      <c r="C34" s="24"/>
      <c r="D34" s="24"/>
      <c r="E34" s="24"/>
      <c r="F34" s="24"/>
      <c r="G34" s="24"/>
      <c r="H34" s="24"/>
      <c r="I34" s="24"/>
      <c r="J34" s="24"/>
      <c r="K34" s="24"/>
      <c r="L34" s="24"/>
      <c r="M34" s="24"/>
      <c r="N34" s="24"/>
      <c r="O34" s="24"/>
      <c r="P34" s="24"/>
      <c r="Q34" s="24"/>
      <c r="R34" s="24"/>
      <c r="S34" s="24"/>
      <c r="T34" s="24"/>
      <c r="U34" s="24"/>
    </row>
    <row r="35" spans="1:21" ht="15.6">
      <c r="A35" s="97" t="s">
        <v>316</v>
      </c>
      <c r="B35" s="95" t="s">
        <v>317</v>
      </c>
      <c r="C35" s="101">
        <v>993934</v>
      </c>
      <c r="D35" s="101">
        <v>1066035</v>
      </c>
      <c r="E35" s="101">
        <v>1857172</v>
      </c>
      <c r="F35" s="101">
        <v>906102</v>
      </c>
      <c r="G35" s="101">
        <v>1735618</v>
      </c>
      <c r="H35" s="101">
        <v>1576904</v>
      </c>
      <c r="I35" s="101">
        <v>1611795</v>
      </c>
      <c r="J35" s="101">
        <v>818024</v>
      </c>
      <c r="K35" s="101">
        <f>SUM(K36:K38)</f>
        <v>1563722</v>
      </c>
      <c r="L35" s="101">
        <f>SUM(L36:L38)</f>
        <v>1406919</v>
      </c>
      <c r="M35" s="101">
        <f>SUM(M36:M38)</f>
        <v>1244053</v>
      </c>
      <c r="N35" s="101">
        <f t="shared" ref="N35:U35" si="8">SUM(N36:N38)</f>
        <v>695437</v>
      </c>
      <c r="O35" s="101">
        <f t="shared" si="8"/>
        <v>942894</v>
      </c>
      <c r="P35" s="101">
        <f t="shared" si="8"/>
        <v>1004159</v>
      </c>
      <c r="Q35" s="101">
        <f t="shared" si="8"/>
        <v>681183</v>
      </c>
      <c r="R35" s="101">
        <f t="shared" si="8"/>
        <v>594132</v>
      </c>
      <c r="S35" s="101">
        <f t="shared" si="8"/>
        <v>816660</v>
      </c>
      <c r="T35" s="101">
        <f t="shared" si="8"/>
        <v>689030</v>
      </c>
      <c r="U35" s="101">
        <f t="shared" si="8"/>
        <v>746683</v>
      </c>
    </row>
    <row r="36" spans="1:21">
      <c r="A36" s="81" t="s">
        <v>298</v>
      </c>
      <c r="B36" s="59" t="s">
        <v>299</v>
      </c>
      <c r="C36" s="24">
        <v>606436</v>
      </c>
      <c r="D36" s="24">
        <v>625267</v>
      </c>
      <c r="E36" s="24">
        <v>643673</v>
      </c>
      <c r="F36" s="24">
        <v>642122</v>
      </c>
      <c r="G36" s="24">
        <v>671795</v>
      </c>
      <c r="H36" s="24">
        <v>681377</v>
      </c>
      <c r="I36" s="24">
        <v>663900</v>
      </c>
      <c r="J36" s="24">
        <v>585195</v>
      </c>
      <c r="K36" s="24">
        <v>614865</v>
      </c>
      <c r="L36" s="24">
        <v>598044</v>
      </c>
      <c r="M36" s="24">
        <v>560888</v>
      </c>
      <c r="N36" s="24">
        <v>502878</v>
      </c>
      <c r="O36" s="24">
        <v>546103</v>
      </c>
      <c r="P36" s="24">
        <v>483198</v>
      </c>
      <c r="Q36" s="24">
        <v>460151</v>
      </c>
      <c r="R36" s="24">
        <v>384526</v>
      </c>
      <c r="S36" s="24">
        <v>509388</v>
      </c>
      <c r="T36" s="24">
        <v>484383</v>
      </c>
      <c r="U36" s="24">
        <v>495585</v>
      </c>
    </row>
    <row r="37" spans="1:21">
      <c r="A37" s="81" t="s">
        <v>300</v>
      </c>
      <c r="B37" s="59" t="s">
        <v>301</v>
      </c>
      <c r="C37" s="24">
        <v>383228</v>
      </c>
      <c r="D37" s="24">
        <v>439173</v>
      </c>
      <c r="E37" s="24">
        <v>1212347</v>
      </c>
      <c r="F37" s="24">
        <v>262046</v>
      </c>
      <c r="G37" s="24">
        <v>1061401</v>
      </c>
      <c r="H37" s="24">
        <v>893211</v>
      </c>
      <c r="I37" s="24">
        <v>945873</v>
      </c>
      <c r="J37" s="24">
        <v>229848</v>
      </c>
      <c r="K37" s="24">
        <v>948173</v>
      </c>
      <c r="L37" s="24">
        <v>808786</v>
      </c>
      <c r="M37" s="24">
        <v>683007</v>
      </c>
      <c r="N37" s="24">
        <v>192425</v>
      </c>
      <c r="O37" s="24">
        <v>396658</v>
      </c>
      <c r="P37" s="24">
        <v>519329</v>
      </c>
      <c r="Q37" s="24">
        <v>220901</v>
      </c>
      <c r="R37" s="24">
        <v>209475</v>
      </c>
      <c r="S37" s="24">
        <v>307142</v>
      </c>
      <c r="T37" s="24">
        <v>204518</v>
      </c>
      <c r="U37" s="24">
        <v>250970</v>
      </c>
    </row>
    <row r="38" spans="1:21">
      <c r="A38" s="81" t="s">
        <v>304</v>
      </c>
      <c r="B38" s="59" t="s">
        <v>305</v>
      </c>
      <c r="C38" s="24">
        <v>4270</v>
      </c>
      <c r="D38" s="24">
        <v>1595</v>
      </c>
      <c r="E38" s="24">
        <v>1152</v>
      </c>
      <c r="F38" s="24">
        <v>1934</v>
      </c>
      <c r="G38" s="24">
        <v>2422</v>
      </c>
      <c r="H38" s="24">
        <v>2316</v>
      </c>
      <c r="I38" s="24">
        <v>2022</v>
      </c>
      <c r="J38" s="24">
        <v>2981</v>
      </c>
      <c r="K38" s="24">
        <v>684</v>
      </c>
      <c r="L38" s="24">
        <f>L39+L40</f>
        <v>89</v>
      </c>
      <c r="M38" s="24">
        <f>M39+M40</f>
        <v>158</v>
      </c>
      <c r="N38" s="24">
        <f t="shared" ref="N38:U38" si="9">N39+N40</f>
        <v>134</v>
      </c>
      <c r="O38" s="24">
        <f t="shared" si="9"/>
        <v>133</v>
      </c>
      <c r="P38" s="24">
        <f t="shared" si="9"/>
        <v>1632</v>
      </c>
      <c r="Q38" s="24">
        <f t="shared" si="9"/>
        <v>131</v>
      </c>
      <c r="R38" s="24">
        <f t="shared" si="9"/>
        <v>131</v>
      </c>
      <c r="S38" s="24">
        <f t="shared" si="9"/>
        <v>130</v>
      </c>
      <c r="T38" s="24">
        <f t="shared" si="9"/>
        <v>129</v>
      </c>
      <c r="U38" s="24">
        <f t="shared" si="9"/>
        <v>128</v>
      </c>
    </row>
    <row r="39" spans="1:21">
      <c r="A39" s="82" t="s">
        <v>306</v>
      </c>
      <c r="B39" s="83" t="s">
        <v>307</v>
      </c>
      <c r="C39" s="24"/>
      <c r="D39" s="24">
        <v>23</v>
      </c>
      <c r="E39" s="24">
        <v>23</v>
      </c>
      <c r="F39" s="24">
        <v>23</v>
      </c>
      <c r="G39" s="24">
        <v>77</v>
      </c>
      <c r="H39" s="24">
        <v>23</v>
      </c>
      <c r="I39" s="24">
        <v>23</v>
      </c>
      <c r="J39" s="24">
        <v>23</v>
      </c>
      <c r="K39" s="24">
        <v>23</v>
      </c>
      <c r="L39" s="24">
        <v>23</v>
      </c>
      <c r="M39" s="24">
        <v>158</v>
      </c>
      <c r="N39" s="24">
        <v>134</v>
      </c>
      <c r="O39" s="24">
        <v>133</v>
      </c>
      <c r="P39" s="24">
        <v>1632</v>
      </c>
      <c r="Q39" s="24">
        <v>131</v>
      </c>
      <c r="R39" s="24">
        <v>131</v>
      </c>
      <c r="S39" s="24">
        <v>130</v>
      </c>
      <c r="T39" s="24">
        <v>129</v>
      </c>
      <c r="U39" s="24">
        <v>128</v>
      </c>
    </row>
    <row r="40" spans="1:21" ht="15" thickBot="1">
      <c r="A40" s="82" t="s">
        <v>124</v>
      </c>
      <c r="B40" s="83" t="s">
        <v>308</v>
      </c>
      <c r="C40" s="90"/>
      <c r="D40" s="90">
        <v>1572</v>
      </c>
      <c r="E40" s="90">
        <v>1129</v>
      </c>
      <c r="F40" s="90">
        <v>1911</v>
      </c>
      <c r="G40" s="90">
        <v>2345</v>
      </c>
      <c r="H40" s="90">
        <v>2293</v>
      </c>
      <c r="I40" s="90">
        <v>1999</v>
      </c>
      <c r="J40" s="90">
        <v>2958</v>
      </c>
      <c r="K40" s="90">
        <v>661</v>
      </c>
      <c r="L40" s="90">
        <v>66</v>
      </c>
      <c r="M40" s="90">
        <v>0</v>
      </c>
      <c r="N40" s="90">
        <v>0</v>
      </c>
      <c r="O40" s="90">
        <v>0</v>
      </c>
      <c r="P40" s="90">
        <v>0</v>
      </c>
      <c r="Q40" s="90">
        <v>0</v>
      </c>
      <c r="R40" s="90">
        <v>0</v>
      </c>
      <c r="S40" s="90">
        <v>0</v>
      </c>
      <c r="T40" s="90">
        <v>0</v>
      </c>
      <c r="U40" s="90">
        <v>0</v>
      </c>
    </row>
    <row r="41" spans="1:21" ht="16.2" thickTop="1">
      <c r="A41" s="205" t="s">
        <v>318</v>
      </c>
      <c r="B41" s="206" t="s">
        <v>319</v>
      </c>
      <c r="C41" s="207">
        <v>53063346</v>
      </c>
      <c r="D41" s="207">
        <v>54012858</v>
      </c>
      <c r="E41" s="207">
        <v>55116570</v>
      </c>
      <c r="F41" s="207">
        <v>56328897</v>
      </c>
      <c r="G41" s="207">
        <v>55285977</v>
      </c>
      <c r="H41" s="207">
        <v>55064772</v>
      </c>
      <c r="I41" s="207">
        <v>55894690</v>
      </c>
      <c r="J41" s="207">
        <v>55155014</v>
      </c>
      <c r="K41" s="207">
        <f>K6+K14+K21+K35</f>
        <v>52902388</v>
      </c>
      <c r="L41" s="207">
        <f>L6+L14+L21+L35</f>
        <v>51852581</v>
      </c>
      <c r="M41" s="207">
        <f>M6+M14+M21+M35</f>
        <v>47857311</v>
      </c>
      <c r="N41" s="207">
        <f>N6+N14+N21+N35</f>
        <v>46527391</v>
      </c>
      <c r="O41" s="207">
        <f>O6+O14+O21+O35</f>
        <v>44156915</v>
      </c>
      <c r="P41" s="207">
        <f t="shared" ref="P41:U41" si="10">P6+P14+P21+P35</f>
        <v>44176712</v>
      </c>
      <c r="Q41" s="207">
        <f t="shared" si="10"/>
        <v>32374716</v>
      </c>
      <c r="R41" s="207">
        <f t="shared" si="10"/>
        <v>32804444</v>
      </c>
      <c r="S41" s="207">
        <f t="shared" si="10"/>
        <v>31331127</v>
      </c>
      <c r="T41" s="207">
        <f t="shared" si="10"/>
        <v>28252639</v>
      </c>
      <c r="U41" s="207">
        <f t="shared" si="10"/>
        <v>27140819</v>
      </c>
    </row>
    <row r="48" spans="1:21" ht="17.399999999999999">
      <c r="A48" s="240" t="s">
        <v>469</v>
      </c>
    </row>
    <row r="50" spans="1:21">
      <c r="A50" s="13" t="s">
        <v>182</v>
      </c>
      <c r="B50" s="13" t="s">
        <v>183</v>
      </c>
    </row>
    <row r="51" spans="1:21" ht="30.6" customHeight="1">
      <c r="A51" s="269" t="s">
        <v>220</v>
      </c>
      <c r="B51" s="269" t="s">
        <v>295</v>
      </c>
      <c r="C51" s="233" t="s">
        <v>11</v>
      </c>
      <c r="D51" s="233" t="s">
        <v>10</v>
      </c>
      <c r="E51" s="233" t="s">
        <v>9</v>
      </c>
      <c r="F51" s="233" t="s">
        <v>8</v>
      </c>
      <c r="G51" s="233" t="s">
        <v>7</v>
      </c>
      <c r="H51" s="233" t="s">
        <v>6</v>
      </c>
      <c r="I51" s="233" t="s">
        <v>373</v>
      </c>
      <c r="J51" s="233" t="s">
        <v>388</v>
      </c>
      <c r="K51" s="233" t="s">
        <v>413</v>
      </c>
      <c r="L51" s="233" t="s">
        <v>432</v>
      </c>
      <c r="M51" s="233" t="s">
        <v>446</v>
      </c>
      <c r="N51" s="233" t="s">
        <v>455</v>
      </c>
      <c r="O51" s="233" t="s">
        <v>458</v>
      </c>
      <c r="P51" s="233" t="s">
        <v>463</v>
      </c>
      <c r="Q51" s="233" t="s">
        <v>467</v>
      </c>
      <c r="R51" s="233" t="s">
        <v>471</v>
      </c>
      <c r="S51" s="233" t="s">
        <v>473</v>
      </c>
      <c r="T51" s="233">
        <v>43281</v>
      </c>
      <c r="U51" s="233">
        <v>43373</v>
      </c>
    </row>
    <row r="52" spans="1:21">
      <c r="A52" s="81"/>
      <c r="B52" s="250"/>
      <c r="C52" s="24"/>
      <c r="D52" s="24"/>
      <c r="E52" s="24"/>
      <c r="F52" s="24"/>
      <c r="G52" s="24"/>
      <c r="H52" s="24"/>
      <c r="I52" s="24"/>
      <c r="J52" s="24"/>
      <c r="K52" s="24"/>
      <c r="L52" s="24"/>
      <c r="M52" s="24"/>
      <c r="N52" s="24"/>
      <c r="O52" s="24"/>
      <c r="P52" s="24"/>
      <c r="Q52" s="24"/>
      <c r="R52" s="24"/>
      <c r="S52" s="24"/>
      <c r="T52" s="24"/>
      <c r="U52" s="24"/>
    </row>
    <row r="53" spans="1:21" ht="15.6">
      <c r="A53" s="97" t="s">
        <v>296</v>
      </c>
      <c r="B53" s="257" t="s">
        <v>297</v>
      </c>
      <c r="C53" s="101">
        <v>1173885</v>
      </c>
      <c r="D53" s="101">
        <v>1345843</v>
      </c>
      <c r="E53" s="101">
        <v>3799490</v>
      </c>
      <c r="F53" s="101">
        <v>4222120</v>
      </c>
      <c r="G53" s="101">
        <v>3693743</v>
      </c>
      <c r="H53" s="101">
        <v>4449799</v>
      </c>
      <c r="I53" s="101">
        <v>4279452</v>
      </c>
      <c r="J53" s="101">
        <v>4935155</v>
      </c>
      <c r="K53" s="101">
        <v>4501027</v>
      </c>
      <c r="L53" s="101">
        <v>3874171</v>
      </c>
      <c r="M53" s="101">
        <v>3985969</v>
      </c>
      <c r="N53" s="101">
        <v>3990812</v>
      </c>
      <c r="O53" s="101">
        <v>3725764</v>
      </c>
      <c r="P53" s="101">
        <v>3593419</v>
      </c>
      <c r="Q53" s="101">
        <v>3336866</v>
      </c>
      <c r="R53" s="101">
        <v>3109991</v>
      </c>
      <c r="S53" s="101">
        <v>2763420</v>
      </c>
      <c r="T53" s="101">
        <v>2841091</v>
      </c>
      <c r="U53" s="101">
        <v>2573410</v>
      </c>
    </row>
    <row r="54" spans="1:21">
      <c r="A54" s="81" t="s">
        <v>298</v>
      </c>
      <c r="B54" s="250" t="s">
        <v>299</v>
      </c>
      <c r="C54" s="24">
        <v>10020</v>
      </c>
      <c r="D54" s="24">
        <v>6578</v>
      </c>
      <c r="E54" s="24">
        <v>14962</v>
      </c>
      <c r="F54" s="24">
        <v>24015</v>
      </c>
      <c r="G54" s="24">
        <v>13177</v>
      </c>
      <c r="H54" s="24">
        <v>231048</v>
      </c>
      <c r="I54" s="24">
        <v>175901</v>
      </c>
      <c r="J54" s="24">
        <v>622755</v>
      </c>
      <c r="K54" s="123">
        <v>438249</v>
      </c>
      <c r="L54" s="24">
        <v>340567</v>
      </c>
      <c r="M54" s="24">
        <v>406318</v>
      </c>
      <c r="N54" s="24">
        <v>212503</v>
      </c>
      <c r="O54" s="24">
        <v>145059</v>
      </c>
      <c r="P54" s="24">
        <v>163948</v>
      </c>
      <c r="Q54" s="24">
        <v>154018</v>
      </c>
      <c r="R54" s="24">
        <v>465431</v>
      </c>
      <c r="S54" s="24">
        <v>262863</v>
      </c>
      <c r="T54" s="24">
        <v>308161</v>
      </c>
      <c r="U54" s="24">
        <v>178114</v>
      </c>
    </row>
    <row r="55" spans="1:21">
      <c r="A55" s="81" t="s">
        <v>300</v>
      </c>
      <c r="B55" s="250" t="s">
        <v>301</v>
      </c>
      <c r="C55" s="24">
        <v>1163854</v>
      </c>
      <c r="D55" s="24">
        <v>1339254</v>
      </c>
      <c r="E55" s="24">
        <v>1474013</v>
      </c>
      <c r="F55" s="24">
        <v>1906525</v>
      </c>
      <c r="G55" s="24">
        <v>1221279</v>
      </c>
      <c r="H55" s="24">
        <v>1731083</v>
      </c>
      <c r="I55" s="24">
        <v>1779737</v>
      </c>
      <c r="J55" s="24">
        <v>2028453</v>
      </c>
      <c r="K55" s="123">
        <v>1868525</v>
      </c>
      <c r="L55" s="24">
        <v>1376378</v>
      </c>
      <c r="M55" s="24">
        <v>1538591</v>
      </c>
      <c r="N55" s="24">
        <v>1754338</v>
      </c>
      <c r="O55" s="24">
        <v>1710041</v>
      </c>
      <c r="P55" s="24">
        <v>1677633</v>
      </c>
      <c r="Q55" s="24">
        <v>1545524</v>
      </c>
      <c r="R55" s="24">
        <v>1168269</v>
      </c>
      <c r="S55" s="24">
        <v>1080357</v>
      </c>
      <c r="T55" s="24">
        <v>1117100</v>
      </c>
      <c r="U55" s="24">
        <v>1046306</v>
      </c>
    </row>
    <row r="56" spans="1:21">
      <c r="A56" s="81" t="s">
        <v>302</v>
      </c>
      <c r="B56" s="250" t="s">
        <v>303</v>
      </c>
      <c r="C56" s="24">
        <v>0</v>
      </c>
      <c r="D56" s="24">
        <v>0</v>
      </c>
      <c r="E56" s="24">
        <v>2310504</v>
      </c>
      <c r="F56" s="24">
        <v>2291569</v>
      </c>
      <c r="G56" s="24">
        <v>2459276</v>
      </c>
      <c r="H56" s="24">
        <v>2454764</v>
      </c>
      <c r="I56" s="24">
        <v>2288308</v>
      </c>
      <c r="J56" s="24">
        <v>2240934</v>
      </c>
      <c r="K56" s="123">
        <v>2152543</v>
      </c>
      <c r="L56" s="24">
        <v>2156906</v>
      </c>
      <c r="M56" s="24">
        <v>2040762</v>
      </c>
      <c r="N56" s="24">
        <v>2023662</v>
      </c>
      <c r="O56" s="24">
        <v>1870632</v>
      </c>
      <c r="P56" s="24">
        <v>1751225</v>
      </c>
      <c r="Q56" s="24">
        <v>1636720</v>
      </c>
      <c r="R56" s="24">
        <v>1475684</v>
      </c>
      <c r="S56" s="24">
        <v>1418926</v>
      </c>
      <c r="T56" s="24">
        <v>1414542</v>
      </c>
      <c r="U56" s="24">
        <v>1346737</v>
      </c>
    </row>
    <row r="57" spans="1:21">
      <c r="A57" s="81" t="s">
        <v>304</v>
      </c>
      <c r="B57" s="250" t="s">
        <v>305</v>
      </c>
      <c r="C57" s="24">
        <v>11</v>
      </c>
      <c r="D57" s="24">
        <v>11</v>
      </c>
      <c r="E57" s="24">
        <v>11</v>
      </c>
      <c r="F57" s="24">
        <v>11</v>
      </c>
      <c r="G57" s="24">
        <v>11</v>
      </c>
      <c r="H57" s="24">
        <v>32904</v>
      </c>
      <c r="I57" s="24">
        <v>35506</v>
      </c>
      <c r="J57" s="24">
        <v>43013</v>
      </c>
      <c r="K57" s="24">
        <v>41710</v>
      </c>
      <c r="L57" s="24">
        <v>320</v>
      </c>
      <c r="M57" s="24">
        <v>298</v>
      </c>
      <c r="N57" s="24">
        <v>309</v>
      </c>
      <c r="O57" s="24">
        <v>32</v>
      </c>
      <c r="P57" s="24">
        <v>613</v>
      </c>
      <c r="Q57" s="24">
        <v>604</v>
      </c>
      <c r="R57" s="24">
        <v>607</v>
      </c>
      <c r="S57" s="24">
        <v>1274</v>
      </c>
      <c r="T57" s="24">
        <v>1288</v>
      </c>
      <c r="U57" s="24">
        <v>2253</v>
      </c>
    </row>
    <row r="58" spans="1:21">
      <c r="A58" s="82" t="s">
        <v>306</v>
      </c>
      <c r="B58" s="258" t="s">
        <v>307</v>
      </c>
      <c r="C58" s="24">
        <v>0</v>
      </c>
      <c r="D58" s="24">
        <v>0</v>
      </c>
      <c r="E58" s="24">
        <v>0</v>
      </c>
      <c r="F58" s="24">
        <v>0</v>
      </c>
      <c r="G58" s="24">
        <v>0</v>
      </c>
      <c r="H58" s="24">
        <v>0</v>
      </c>
      <c r="I58" s="24">
        <v>213</v>
      </c>
      <c r="J58" s="24">
        <v>43002</v>
      </c>
      <c r="K58" s="123">
        <v>212</v>
      </c>
      <c r="L58" s="24">
        <v>262</v>
      </c>
      <c r="M58" s="24">
        <v>263</v>
      </c>
      <c r="N58" s="24">
        <v>266</v>
      </c>
      <c r="O58" s="24">
        <v>1</v>
      </c>
      <c r="P58" s="24">
        <v>582</v>
      </c>
      <c r="Q58" s="24">
        <v>582</v>
      </c>
      <c r="R58" s="24">
        <v>584</v>
      </c>
      <c r="S58" s="24">
        <v>1253</v>
      </c>
      <c r="T58" s="24">
        <v>1255</v>
      </c>
      <c r="U58" s="24"/>
    </row>
    <row r="59" spans="1:21">
      <c r="A59" s="82" t="s">
        <v>124</v>
      </c>
      <c r="B59" s="258" t="s">
        <v>308</v>
      </c>
      <c r="C59" s="24">
        <v>11</v>
      </c>
      <c r="D59" s="24">
        <v>11</v>
      </c>
      <c r="E59" s="24">
        <v>11</v>
      </c>
      <c r="F59" s="24">
        <v>11</v>
      </c>
      <c r="G59" s="24">
        <v>11</v>
      </c>
      <c r="H59" s="24">
        <v>32904</v>
      </c>
      <c r="I59" s="24">
        <v>35293</v>
      </c>
      <c r="J59" s="24">
        <v>11</v>
      </c>
      <c r="K59" s="123">
        <v>41498</v>
      </c>
      <c r="L59" s="24">
        <v>58</v>
      </c>
      <c r="M59" s="24">
        <v>35</v>
      </c>
      <c r="N59" s="24">
        <v>43</v>
      </c>
      <c r="O59" s="24">
        <v>31</v>
      </c>
      <c r="P59" s="24">
        <v>31</v>
      </c>
      <c r="Q59" s="24">
        <v>22</v>
      </c>
      <c r="R59" s="24">
        <v>23</v>
      </c>
      <c r="S59" s="24">
        <v>21</v>
      </c>
      <c r="T59" s="24">
        <v>33</v>
      </c>
      <c r="U59" s="24"/>
    </row>
    <row r="60" spans="1:21">
      <c r="A60" s="81"/>
      <c r="B60" s="258"/>
      <c r="C60" s="24"/>
      <c r="D60" s="24"/>
      <c r="E60" s="24"/>
      <c r="F60" s="24"/>
      <c r="G60" s="24"/>
      <c r="H60" s="24"/>
      <c r="I60" s="24"/>
      <c r="J60" s="24"/>
      <c r="K60" s="24"/>
      <c r="L60" s="24"/>
      <c r="M60" s="24"/>
      <c r="N60" s="24"/>
      <c r="O60" s="24"/>
      <c r="P60" s="24"/>
      <c r="Q60" s="24"/>
      <c r="R60" s="24"/>
      <c r="S60" s="24"/>
      <c r="T60" s="24"/>
      <c r="U60" s="24"/>
    </row>
    <row r="61" spans="1:21" ht="15.6">
      <c r="A61" s="97" t="s">
        <v>309</v>
      </c>
      <c r="B61" s="257" t="s">
        <v>310</v>
      </c>
      <c r="C61" s="101">
        <v>17022043</v>
      </c>
      <c r="D61" s="101">
        <v>17501035</v>
      </c>
      <c r="E61" s="101">
        <v>17356078</v>
      </c>
      <c r="F61" s="101">
        <v>18539420</v>
      </c>
      <c r="G61" s="101">
        <v>19409350</v>
      </c>
      <c r="H61" s="101">
        <v>23350308</v>
      </c>
      <c r="I61" s="101">
        <v>22908333</v>
      </c>
      <c r="J61" s="101">
        <v>24079361</v>
      </c>
      <c r="K61" s="101">
        <v>24437763</v>
      </c>
      <c r="L61" s="101">
        <v>25702856</v>
      </c>
      <c r="M61" s="101">
        <v>26250836</v>
      </c>
      <c r="N61" s="101">
        <v>27527173</v>
      </c>
      <c r="O61" s="101">
        <v>27988379</v>
      </c>
      <c r="P61" s="101">
        <v>27481970</v>
      </c>
      <c r="Q61" s="101">
        <v>27169449</v>
      </c>
      <c r="R61" s="101">
        <v>27649983</v>
      </c>
      <c r="S61" s="101">
        <v>27849090</v>
      </c>
      <c r="T61" s="101">
        <v>27472987</v>
      </c>
      <c r="U61" s="101">
        <v>26898355</v>
      </c>
    </row>
    <row r="62" spans="1:21">
      <c r="A62" s="81" t="s">
        <v>298</v>
      </c>
      <c r="B62" s="250" t="s">
        <v>299</v>
      </c>
      <c r="C62" s="24">
        <v>10072482</v>
      </c>
      <c r="D62" s="24">
        <v>10277273</v>
      </c>
      <c r="E62" s="24">
        <v>10377678</v>
      </c>
      <c r="F62" s="24">
        <v>9670397</v>
      </c>
      <c r="G62" s="24">
        <v>10026774</v>
      </c>
      <c r="H62" s="24">
        <v>13502078</v>
      </c>
      <c r="I62" s="24">
        <v>12791593</v>
      </c>
      <c r="J62" s="24">
        <v>13398459</v>
      </c>
      <c r="K62" s="24">
        <v>13671474</v>
      </c>
      <c r="L62" s="24">
        <v>14353906</v>
      </c>
      <c r="M62" s="24">
        <v>14290556</v>
      </c>
      <c r="N62" s="24">
        <v>14725418</v>
      </c>
      <c r="O62" s="24">
        <v>15457346</v>
      </c>
      <c r="P62" s="24">
        <v>15455932</v>
      </c>
      <c r="Q62" s="24">
        <v>15109859</v>
      </c>
      <c r="R62" s="24">
        <v>14812376</v>
      </c>
      <c r="S62" s="24">
        <v>15809372</v>
      </c>
      <c r="T62" s="24">
        <v>15986078</v>
      </c>
      <c r="U62" s="24">
        <v>15771559</v>
      </c>
    </row>
    <row r="63" spans="1:21">
      <c r="A63" s="81" t="s">
        <v>300</v>
      </c>
      <c r="B63" s="250" t="s">
        <v>301</v>
      </c>
      <c r="C63" s="24">
        <v>6888998</v>
      </c>
      <c r="D63" s="24">
        <v>7165722</v>
      </c>
      <c r="E63" s="24">
        <v>6921042</v>
      </c>
      <c r="F63" s="24">
        <v>8811831</v>
      </c>
      <c r="G63" s="24">
        <v>9326328</v>
      </c>
      <c r="H63" s="24">
        <v>9761476</v>
      </c>
      <c r="I63" s="24">
        <v>10034271</v>
      </c>
      <c r="J63" s="24">
        <v>10595406</v>
      </c>
      <c r="K63" s="24">
        <v>10683571</v>
      </c>
      <c r="L63" s="24">
        <v>11228989</v>
      </c>
      <c r="M63" s="24">
        <v>11835266</v>
      </c>
      <c r="N63" s="24">
        <v>12680228</v>
      </c>
      <c r="O63" s="24">
        <v>12408380</v>
      </c>
      <c r="P63" s="24">
        <v>11903133</v>
      </c>
      <c r="Q63" s="24">
        <v>11941093</v>
      </c>
      <c r="R63" s="24">
        <v>12690377</v>
      </c>
      <c r="S63" s="24">
        <v>11876581</v>
      </c>
      <c r="T63" s="24">
        <v>11309648</v>
      </c>
      <c r="U63" s="24">
        <v>10953846</v>
      </c>
    </row>
    <row r="64" spans="1:21">
      <c r="A64" s="81" t="s">
        <v>304</v>
      </c>
      <c r="B64" s="250" t="s">
        <v>305</v>
      </c>
      <c r="C64" s="24">
        <v>60563</v>
      </c>
      <c r="D64" s="24">
        <v>58040</v>
      </c>
      <c r="E64" s="24">
        <v>57358</v>
      </c>
      <c r="F64" s="24">
        <v>57192</v>
      </c>
      <c r="G64" s="24">
        <v>56248</v>
      </c>
      <c r="H64" s="24">
        <v>86754</v>
      </c>
      <c r="I64" s="24">
        <v>82469</v>
      </c>
      <c r="J64" s="24">
        <v>85496</v>
      </c>
      <c r="K64" s="24">
        <v>82718</v>
      </c>
      <c r="L64" s="24">
        <v>119961</v>
      </c>
      <c r="M64" s="24">
        <v>125014</v>
      </c>
      <c r="N64" s="24">
        <v>121527</v>
      </c>
      <c r="O64" s="24">
        <v>122653</v>
      </c>
      <c r="P64" s="24">
        <v>122905</v>
      </c>
      <c r="Q64" s="24">
        <v>118497</v>
      </c>
      <c r="R64" s="24">
        <v>147230</v>
      </c>
      <c r="S64" s="24">
        <v>163137</v>
      </c>
      <c r="T64" s="24">
        <v>177261</v>
      </c>
      <c r="U64" s="24">
        <v>172950</v>
      </c>
    </row>
    <row r="65" spans="1:21">
      <c r="A65" s="82" t="s">
        <v>306</v>
      </c>
      <c r="B65" s="258" t="s">
        <v>307</v>
      </c>
      <c r="C65" s="24">
        <v>7842</v>
      </c>
      <c r="D65" s="24">
        <v>8054</v>
      </c>
      <c r="E65" s="24">
        <v>9318</v>
      </c>
      <c r="F65" s="24">
        <v>10766</v>
      </c>
      <c r="G65" s="24">
        <v>10990</v>
      </c>
      <c r="H65" s="24">
        <v>42216</v>
      </c>
      <c r="I65" s="24">
        <v>38804</v>
      </c>
      <c r="J65" s="24">
        <v>36017</v>
      </c>
      <c r="K65" s="24">
        <v>8124</v>
      </c>
      <c r="L65" s="24">
        <v>33591</v>
      </c>
      <c r="M65" s="24">
        <v>33140</v>
      </c>
      <c r="N65" s="24">
        <v>45511</v>
      </c>
      <c r="O65" s="24">
        <v>40737</v>
      </c>
      <c r="P65" s="24">
        <v>37961</v>
      </c>
      <c r="Q65" s="24">
        <v>35519</v>
      </c>
      <c r="R65" s="24">
        <v>34352</v>
      </c>
      <c r="S65" s="24">
        <v>32465</v>
      </c>
      <c r="T65" s="24">
        <v>33825</v>
      </c>
      <c r="U65" s="24"/>
    </row>
    <row r="66" spans="1:21">
      <c r="A66" s="82" t="s">
        <v>124</v>
      </c>
      <c r="B66" s="258" t="s">
        <v>308</v>
      </c>
      <c r="C66" s="24">
        <v>52721</v>
      </c>
      <c r="D66" s="24">
        <v>49986</v>
      </c>
      <c r="E66" s="24">
        <v>48040</v>
      </c>
      <c r="F66" s="24">
        <v>46426</v>
      </c>
      <c r="G66" s="24">
        <v>45258</v>
      </c>
      <c r="H66" s="24">
        <v>44538</v>
      </c>
      <c r="I66" s="24">
        <v>43665</v>
      </c>
      <c r="J66" s="24">
        <v>49479</v>
      </c>
      <c r="K66" s="24">
        <v>74594</v>
      </c>
      <c r="L66" s="24">
        <v>86370</v>
      </c>
      <c r="M66" s="24">
        <v>91874</v>
      </c>
      <c r="N66" s="24">
        <v>76016</v>
      </c>
      <c r="O66" s="24">
        <v>81916</v>
      </c>
      <c r="P66" s="24">
        <v>84944</v>
      </c>
      <c r="Q66" s="24">
        <v>82978</v>
      </c>
      <c r="R66" s="24">
        <v>112878</v>
      </c>
      <c r="S66" s="24">
        <v>130672</v>
      </c>
      <c r="T66" s="24">
        <v>143436</v>
      </c>
      <c r="U66" s="24"/>
    </row>
    <row r="67" spans="1:21">
      <c r="A67" s="81"/>
      <c r="B67" s="250"/>
      <c r="C67" s="24"/>
      <c r="D67" s="24"/>
      <c r="E67" s="24"/>
      <c r="F67" s="24"/>
      <c r="G67" s="24"/>
      <c r="H67" s="24"/>
      <c r="I67" s="24"/>
      <c r="J67" s="24"/>
      <c r="K67" s="24"/>
      <c r="L67" s="24"/>
      <c r="M67" s="24"/>
      <c r="N67" s="24"/>
      <c r="O67" s="24"/>
      <c r="P67" s="24"/>
      <c r="Q67" s="24"/>
      <c r="R67" s="24"/>
      <c r="S67" s="24"/>
      <c r="T67" s="24"/>
      <c r="U67" s="24"/>
    </row>
    <row r="68" spans="1:21" ht="15.6">
      <c r="A68" s="97" t="s">
        <v>311</v>
      </c>
      <c r="B68" s="257" t="s">
        <v>312</v>
      </c>
      <c r="C68" s="101">
        <v>8198208</v>
      </c>
      <c r="D68" s="101">
        <v>8716731</v>
      </c>
      <c r="E68" s="101">
        <v>9358899</v>
      </c>
      <c r="F68" s="101">
        <v>9448772</v>
      </c>
      <c r="G68" s="101">
        <v>8590440</v>
      </c>
      <c r="H68" s="101">
        <v>15372446</v>
      </c>
      <c r="I68" s="101">
        <v>16026236</v>
      </c>
      <c r="J68" s="101">
        <v>16817438</v>
      </c>
      <c r="K68" s="101">
        <v>17674468</v>
      </c>
      <c r="L68" s="101">
        <v>20868635</v>
      </c>
      <c r="M68" s="101">
        <v>21101861</v>
      </c>
      <c r="N68" s="101">
        <v>22819005</v>
      </c>
      <c r="O68" s="101">
        <v>22568752</v>
      </c>
      <c r="P68" s="101">
        <v>22412479</v>
      </c>
      <c r="Q68" s="101">
        <v>23044044</v>
      </c>
      <c r="R68" s="101">
        <v>24662821</v>
      </c>
      <c r="S68" s="101">
        <v>22646888</v>
      </c>
      <c r="T68" s="101">
        <v>22632745</v>
      </c>
      <c r="U68" s="101">
        <v>22597647</v>
      </c>
    </row>
    <row r="69" spans="1:21">
      <c r="A69" s="81" t="s">
        <v>298</v>
      </c>
      <c r="B69" s="250" t="s">
        <v>299</v>
      </c>
      <c r="C69" s="24">
        <v>4667772</v>
      </c>
      <c r="D69" s="24">
        <v>4798291</v>
      </c>
      <c r="E69" s="24">
        <v>5011981</v>
      </c>
      <c r="F69" s="24">
        <v>4847839</v>
      </c>
      <c r="G69" s="24">
        <v>5084904</v>
      </c>
      <c r="H69" s="24">
        <v>8460027</v>
      </c>
      <c r="I69" s="24">
        <v>9176383</v>
      </c>
      <c r="J69" s="24">
        <v>9888534</v>
      </c>
      <c r="K69" s="24">
        <v>9669466</v>
      </c>
      <c r="L69" s="24">
        <v>10126729</v>
      </c>
      <c r="M69" s="24">
        <v>10621773</v>
      </c>
      <c r="N69" s="24">
        <v>12090445</v>
      </c>
      <c r="O69" s="24">
        <v>11948837</v>
      </c>
      <c r="P69" s="24">
        <v>12498567</v>
      </c>
      <c r="Q69" s="24">
        <v>12495774</v>
      </c>
      <c r="R69" s="24">
        <v>14414954</v>
      </c>
      <c r="S69" s="24">
        <v>12977007</v>
      </c>
      <c r="T69" s="24">
        <v>13615904</v>
      </c>
      <c r="U69" s="24">
        <v>14230199</v>
      </c>
    </row>
    <row r="70" spans="1:21">
      <c r="A70" s="81" t="s">
        <v>300</v>
      </c>
      <c r="B70" s="250" t="s">
        <v>301</v>
      </c>
      <c r="C70" s="24">
        <v>3475164</v>
      </c>
      <c r="D70" s="24">
        <v>3850004</v>
      </c>
      <c r="E70" s="24">
        <v>4280165</v>
      </c>
      <c r="F70" s="24">
        <v>4471291</v>
      </c>
      <c r="G70" s="24">
        <v>3396510</v>
      </c>
      <c r="H70" s="24">
        <v>6647000</v>
      </c>
      <c r="I70" s="24">
        <v>6637573</v>
      </c>
      <c r="J70" s="24">
        <v>6695150</v>
      </c>
      <c r="K70" s="24">
        <v>7790592</v>
      </c>
      <c r="L70" s="24">
        <v>10502895</v>
      </c>
      <c r="M70" s="24">
        <v>10252493</v>
      </c>
      <c r="N70" s="24">
        <v>10451327</v>
      </c>
      <c r="O70" s="24">
        <v>10333217</v>
      </c>
      <c r="P70" s="24">
        <v>9623300</v>
      </c>
      <c r="Q70" s="24">
        <v>10210005</v>
      </c>
      <c r="R70" s="24">
        <v>9912792</v>
      </c>
      <c r="S70" s="24">
        <v>9357882</v>
      </c>
      <c r="T70" s="24">
        <v>8687082</v>
      </c>
      <c r="U70" s="24">
        <v>8004056</v>
      </c>
    </row>
    <row r="71" spans="1:21">
      <c r="A71" s="81" t="s">
        <v>304</v>
      </c>
      <c r="B71" s="250" t="s">
        <v>305</v>
      </c>
      <c r="C71" s="24">
        <v>55272</v>
      </c>
      <c r="D71" s="24">
        <v>68436</v>
      </c>
      <c r="E71" s="24">
        <v>66753</v>
      </c>
      <c r="F71" s="24">
        <v>129642</v>
      </c>
      <c r="G71" s="24">
        <v>109026</v>
      </c>
      <c r="H71" s="24">
        <v>265419</v>
      </c>
      <c r="I71" s="24">
        <v>212280</v>
      </c>
      <c r="J71" s="24">
        <v>233754</v>
      </c>
      <c r="K71" s="24">
        <v>214410</v>
      </c>
      <c r="L71" s="24">
        <v>239011</v>
      </c>
      <c r="M71" s="24">
        <v>227595</v>
      </c>
      <c r="N71" s="24">
        <v>277233</v>
      </c>
      <c r="O71" s="24">
        <v>286698</v>
      </c>
      <c r="P71" s="24">
        <v>290612</v>
      </c>
      <c r="Q71" s="24">
        <v>338265</v>
      </c>
      <c r="R71" s="24">
        <v>335075</v>
      </c>
      <c r="S71" s="24">
        <v>311999</v>
      </c>
      <c r="T71" s="24">
        <v>329759</v>
      </c>
      <c r="U71" s="24">
        <v>363392</v>
      </c>
    </row>
    <row r="72" spans="1:21">
      <c r="A72" s="82" t="s">
        <v>306</v>
      </c>
      <c r="B72" s="258" t="s">
        <v>307</v>
      </c>
      <c r="C72" s="24">
        <v>53949</v>
      </c>
      <c r="D72" s="24">
        <v>66914</v>
      </c>
      <c r="E72" s="24">
        <v>65147</v>
      </c>
      <c r="F72" s="24">
        <v>128084</v>
      </c>
      <c r="G72" s="24">
        <v>107563</v>
      </c>
      <c r="H72" s="24">
        <v>242791</v>
      </c>
      <c r="I72" s="24">
        <v>195907</v>
      </c>
      <c r="J72" s="24">
        <v>208568</v>
      </c>
      <c r="K72" s="24">
        <v>196371</v>
      </c>
      <c r="L72" s="24">
        <v>205170</v>
      </c>
      <c r="M72" s="24">
        <v>196138</v>
      </c>
      <c r="N72" s="24">
        <v>245867</v>
      </c>
      <c r="O72" s="24">
        <v>247893</v>
      </c>
      <c r="P72" s="24">
        <v>258360</v>
      </c>
      <c r="Q72" s="24">
        <v>292022</v>
      </c>
      <c r="R72" s="24">
        <v>292678</v>
      </c>
      <c r="S72" s="24">
        <v>284325</v>
      </c>
      <c r="T72" s="24">
        <v>292855</v>
      </c>
      <c r="U72" s="24"/>
    </row>
    <row r="73" spans="1:21">
      <c r="A73" s="82" t="s">
        <v>124</v>
      </c>
      <c r="B73" s="258" t="s">
        <v>313</v>
      </c>
      <c r="C73" s="24">
        <v>1323</v>
      </c>
      <c r="D73" s="24">
        <v>1522</v>
      </c>
      <c r="E73" s="24">
        <v>1606</v>
      </c>
      <c r="F73" s="24">
        <v>1558</v>
      </c>
      <c r="G73" s="24">
        <v>1463</v>
      </c>
      <c r="H73" s="24">
        <v>22628</v>
      </c>
      <c r="I73" s="24">
        <v>16373</v>
      </c>
      <c r="J73" s="24">
        <v>25186</v>
      </c>
      <c r="K73" s="24">
        <v>18039</v>
      </c>
      <c r="L73" s="24">
        <v>33841</v>
      </c>
      <c r="M73" s="24">
        <v>31457</v>
      </c>
      <c r="N73" s="24">
        <v>31366</v>
      </c>
      <c r="O73" s="24">
        <v>38805</v>
      </c>
      <c r="P73" s="24">
        <v>32252</v>
      </c>
      <c r="Q73" s="24">
        <v>46243</v>
      </c>
      <c r="R73" s="24">
        <v>42397</v>
      </c>
      <c r="S73" s="24">
        <v>27674</v>
      </c>
      <c r="T73" s="24">
        <v>36904</v>
      </c>
      <c r="U73" s="24"/>
    </row>
    <row r="74" spans="1:21">
      <c r="A74" s="81"/>
      <c r="B74" s="250"/>
      <c r="C74" s="24"/>
      <c r="D74" s="24"/>
      <c r="E74" s="24"/>
      <c r="F74" s="24"/>
      <c r="G74" s="24"/>
      <c r="H74" s="24"/>
      <c r="I74" s="24"/>
      <c r="J74" s="24"/>
      <c r="K74" s="24"/>
      <c r="L74" s="24"/>
      <c r="M74" s="24"/>
      <c r="N74" s="24"/>
      <c r="O74" s="24"/>
      <c r="P74" s="24"/>
      <c r="Q74" s="24"/>
      <c r="R74" s="24"/>
      <c r="S74" s="24"/>
      <c r="T74" s="24"/>
      <c r="U74" s="24"/>
    </row>
    <row r="75" spans="1:21" ht="15.6">
      <c r="A75" s="102" t="s">
        <v>314</v>
      </c>
      <c r="B75" s="264" t="s">
        <v>315</v>
      </c>
      <c r="C75" s="101">
        <v>1314544</v>
      </c>
      <c r="D75" s="101">
        <v>1240411</v>
      </c>
      <c r="E75" s="101">
        <v>1171871</v>
      </c>
      <c r="F75" s="101">
        <v>1195840</v>
      </c>
      <c r="G75" s="101">
        <v>1416633</v>
      </c>
      <c r="H75" s="101">
        <v>1224225</v>
      </c>
      <c r="I75" s="101">
        <v>1252933</v>
      </c>
      <c r="J75" s="101">
        <v>1309339</v>
      </c>
      <c r="K75" s="101">
        <v>1346416</v>
      </c>
      <c r="L75" s="101">
        <v>1423915</v>
      </c>
      <c r="M75" s="101">
        <v>1375133</v>
      </c>
      <c r="N75" s="101">
        <v>1630880</v>
      </c>
      <c r="O75" s="101">
        <v>1552801</v>
      </c>
      <c r="P75" s="101">
        <v>1562834</v>
      </c>
      <c r="Q75" s="101">
        <v>1490828</v>
      </c>
      <c r="R75" s="101">
        <v>1698793</v>
      </c>
      <c r="S75" s="101">
        <v>1561969</v>
      </c>
      <c r="T75" s="101">
        <v>1559346</v>
      </c>
      <c r="U75" s="101">
        <v>1538490</v>
      </c>
    </row>
    <row r="76" spans="1:21">
      <c r="A76" s="86" t="s">
        <v>298</v>
      </c>
      <c r="B76" s="260" t="s">
        <v>299</v>
      </c>
      <c r="C76" s="24">
        <v>1152429</v>
      </c>
      <c r="D76" s="24">
        <v>968530</v>
      </c>
      <c r="E76" s="24">
        <v>896010</v>
      </c>
      <c r="F76" s="24">
        <v>882206</v>
      </c>
      <c r="G76" s="24">
        <v>1137701</v>
      </c>
      <c r="H76" s="24">
        <v>1081482</v>
      </c>
      <c r="I76" s="24">
        <v>1081066</v>
      </c>
      <c r="J76" s="24">
        <v>1133901</v>
      </c>
      <c r="K76" s="24">
        <v>1179147</v>
      </c>
      <c r="L76" s="24">
        <v>1235355</v>
      </c>
      <c r="M76" s="24">
        <v>1194822</v>
      </c>
      <c r="N76" s="24">
        <v>1423807</v>
      </c>
      <c r="O76" s="24">
        <v>1360879</v>
      </c>
      <c r="P76" s="24">
        <v>1388901</v>
      </c>
      <c r="Q76" s="24">
        <v>1323680</v>
      </c>
      <c r="R76" s="24">
        <v>1540706</v>
      </c>
      <c r="S76" s="24">
        <v>1394002</v>
      </c>
      <c r="T76" s="24">
        <v>1422804</v>
      </c>
      <c r="U76" s="24">
        <v>1376055</v>
      </c>
    </row>
    <row r="77" spans="1:21">
      <c r="A77" s="86" t="s">
        <v>300</v>
      </c>
      <c r="B77" s="260" t="s">
        <v>301</v>
      </c>
      <c r="C77" s="24">
        <v>156059</v>
      </c>
      <c r="D77" s="24">
        <v>266221</v>
      </c>
      <c r="E77" s="24">
        <v>269985</v>
      </c>
      <c r="F77" s="24">
        <v>307626</v>
      </c>
      <c r="G77" s="24">
        <v>273635</v>
      </c>
      <c r="H77" s="24">
        <v>137386</v>
      </c>
      <c r="I77" s="24">
        <v>167907</v>
      </c>
      <c r="J77" s="24">
        <v>171893</v>
      </c>
      <c r="K77" s="24">
        <v>163513</v>
      </c>
      <c r="L77" s="24">
        <v>185992</v>
      </c>
      <c r="M77" s="24">
        <v>176644</v>
      </c>
      <c r="N77" s="24">
        <v>198073</v>
      </c>
      <c r="O77" s="24">
        <v>183371</v>
      </c>
      <c r="P77" s="24">
        <v>165151</v>
      </c>
      <c r="Q77" s="24">
        <v>155250</v>
      </c>
      <c r="R77" s="24">
        <v>142209</v>
      </c>
      <c r="S77" s="24">
        <v>154994</v>
      </c>
      <c r="T77" s="24">
        <v>123723</v>
      </c>
      <c r="U77" s="24">
        <v>143324</v>
      </c>
    </row>
    <row r="78" spans="1:21">
      <c r="A78" s="86" t="s">
        <v>304</v>
      </c>
      <c r="B78" s="260" t="s">
        <v>305</v>
      </c>
      <c r="C78" s="24">
        <v>6056</v>
      </c>
      <c r="D78" s="24">
        <v>5660</v>
      </c>
      <c r="E78" s="24">
        <v>5876</v>
      </c>
      <c r="F78" s="24">
        <v>6008</v>
      </c>
      <c r="G78" s="24">
        <v>5297</v>
      </c>
      <c r="H78" s="24">
        <v>5357</v>
      </c>
      <c r="I78" s="24">
        <v>3960</v>
      </c>
      <c r="J78" s="24">
        <v>3545</v>
      </c>
      <c r="K78" s="24">
        <v>3756</v>
      </c>
      <c r="L78" s="24">
        <v>2568</v>
      </c>
      <c r="M78" s="24">
        <v>3667</v>
      </c>
      <c r="N78" s="24">
        <v>9000</v>
      </c>
      <c r="O78" s="24">
        <v>8551</v>
      </c>
      <c r="P78" s="24">
        <v>8782</v>
      </c>
      <c r="Q78" s="24">
        <v>11898</v>
      </c>
      <c r="R78" s="24">
        <v>15878</v>
      </c>
      <c r="S78" s="24">
        <v>12973</v>
      </c>
      <c r="T78" s="24">
        <v>12819</v>
      </c>
      <c r="U78" s="24">
        <v>19111</v>
      </c>
    </row>
    <row r="79" spans="1:21">
      <c r="A79" s="82" t="s">
        <v>306</v>
      </c>
      <c r="B79" s="258" t="s">
        <v>307</v>
      </c>
      <c r="C79" s="24">
        <v>6011</v>
      </c>
      <c r="D79" s="24">
        <v>5550</v>
      </c>
      <c r="E79" s="24">
        <v>5743</v>
      </c>
      <c r="F79" s="24">
        <v>5920</v>
      </c>
      <c r="G79" s="24">
        <v>5212</v>
      </c>
      <c r="H79" s="24">
        <v>5280</v>
      </c>
      <c r="I79" s="24">
        <v>3915</v>
      </c>
      <c r="J79" s="24">
        <v>3500</v>
      </c>
      <c r="K79" s="24">
        <v>3711</v>
      </c>
      <c r="L79" s="24">
        <v>2523</v>
      </c>
      <c r="M79" s="24">
        <v>3259</v>
      </c>
      <c r="N79" s="24">
        <v>3521</v>
      </c>
      <c r="O79" s="24">
        <v>3384</v>
      </c>
      <c r="P79" s="24">
        <v>3985</v>
      </c>
      <c r="Q79" s="24">
        <v>4320</v>
      </c>
      <c r="R79" s="24">
        <v>5777</v>
      </c>
      <c r="S79" s="24">
        <v>6703</v>
      </c>
      <c r="T79" s="24">
        <v>5630</v>
      </c>
      <c r="U79" s="24"/>
    </row>
    <row r="80" spans="1:21">
      <c r="A80" s="82" t="s">
        <v>124</v>
      </c>
      <c r="B80" s="258" t="s">
        <v>308</v>
      </c>
      <c r="C80" s="24">
        <v>45</v>
      </c>
      <c r="D80" s="24">
        <v>110</v>
      </c>
      <c r="E80" s="24">
        <v>133</v>
      </c>
      <c r="F80" s="24">
        <v>88</v>
      </c>
      <c r="G80" s="24">
        <v>85</v>
      </c>
      <c r="H80" s="24">
        <v>77</v>
      </c>
      <c r="I80" s="24">
        <v>45</v>
      </c>
      <c r="J80" s="24">
        <v>45</v>
      </c>
      <c r="K80" s="24">
        <v>45</v>
      </c>
      <c r="L80" s="24">
        <v>45</v>
      </c>
      <c r="M80" s="24">
        <v>408</v>
      </c>
      <c r="N80" s="24">
        <v>5479</v>
      </c>
      <c r="O80" s="24">
        <v>5167</v>
      </c>
      <c r="P80" s="24">
        <v>4797</v>
      </c>
      <c r="Q80" s="24">
        <v>7578</v>
      </c>
      <c r="R80" s="24">
        <v>10101</v>
      </c>
      <c r="S80" s="24">
        <v>6270</v>
      </c>
      <c r="T80" s="24">
        <v>7189</v>
      </c>
      <c r="U80" s="24"/>
    </row>
    <row r="81" spans="1:21">
      <c r="A81" s="81"/>
      <c r="B81" s="250"/>
      <c r="C81" s="24"/>
      <c r="D81" s="24"/>
      <c r="E81" s="24"/>
      <c r="F81" s="24"/>
      <c r="G81" s="24"/>
      <c r="H81" s="24"/>
      <c r="I81" s="24"/>
      <c r="J81" s="24"/>
      <c r="K81" s="24"/>
      <c r="L81" s="24"/>
      <c r="M81" s="24"/>
      <c r="N81" s="24"/>
      <c r="O81" s="24"/>
      <c r="P81" s="24"/>
      <c r="Q81" s="24"/>
      <c r="R81" s="24"/>
      <c r="S81" s="24"/>
      <c r="T81" s="24"/>
      <c r="U81" s="24"/>
    </row>
    <row r="82" spans="1:21" ht="15.6">
      <c r="A82" s="97" t="s">
        <v>316</v>
      </c>
      <c r="B82" s="257" t="s">
        <v>317</v>
      </c>
      <c r="C82" s="101">
        <v>746683</v>
      </c>
      <c r="D82" s="101">
        <v>689030</v>
      </c>
      <c r="E82" s="101">
        <v>816660</v>
      </c>
      <c r="F82" s="101">
        <v>594132</v>
      </c>
      <c r="G82" s="101">
        <v>681183</v>
      </c>
      <c r="H82" s="101">
        <v>1004159</v>
      </c>
      <c r="I82" s="101">
        <v>942894</v>
      </c>
      <c r="J82" s="101">
        <v>695437</v>
      </c>
      <c r="K82" s="101">
        <v>1244053</v>
      </c>
      <c r="L82" s="101">
        <v>1406919</v>
      </c>
      <c r="M82" s="101">
        <v>1563722</v>
      </c>
      <c r="N82" s="101">
        <v>818024</v>
      </c>
      <c r="O82" s="101">
        <v>1611795</v>
      </c>
      <c r="P82" s="101">
        <v>1576904</v>
      </c>
      <c r="Q82" s="101">
        <v>1735618</v>
      </c>
      <c r="R82" s="101">
        <v>906102</v>
      </c>
      <c r="S82" s="101">
        <v>1857172</v>
      </c>
      <c r="T82" s="101">
        <v>1066035</v>
      </c>
      <c r="U82" s="101">
        <v>993934</v>
      </c>
    </row>
    <row r="83" spans="1:21">
      <c r="A83" s="81" t="s">
        <v>298</v>
      </c>
      <c r="B83" s="250" t="s">
        <v>299</v>
      </c>
      <c r="C83" s="24">
        <v>495585</v>
      </c>
      <c r="D83" s="24">
        <v>484383</v>
      </c>
      <c r="E83" s="24">
        <v>509388</v>
      </c>
      <c r="F83" s="24">
        <v>384526</v>
      </c>
      <c r="G83" s="24">
        <v>460151</v>
      </c>
      <c r="H83" s="24">
        <v>483198</v>
      </c>
      <c r="I83" s="24">
        <v>546103</v>
      </c>
      <c r="J83" s="24">
        <v>502878</v>
      </c>
      <c r="K83" s="24">
        <v>560888</v>
      </c>
      <c r="L83" s="24">
        <v>598044</v>
      </c>
      <c r="M83" s="24">
        <v>614865</v>
      </c>
      <c r="N83" s="24">
        <v>585195</v>
      </c>
      <c r="O83" s="24">
        <v>663900</v>
      </c>
      <c r="P83" s="24">
        <v>681377</v>
      </c>
      <c r="Q83" s="24">
        <v>671795</v>
      </c>
      <c r="R83" s="24">
        <v>642122</v>
      </c>
      <c r="S83" s="24">
        <v>643673</v>
      </c>
      <c r="T83" s="24">
        <v>625267</v>
      </c>
      <c r="U83" s="24">
        <v>606436</v>
      </c>
    </row>
    <row r="84" spans="1:21">
      <c r="A84" s="81" t="s">
        <v>300</v>
      </c>
      <c r="B84" s="250" t="s">
        <v>301</v>
      </c>
      <c r="C84" s="24">
        <v>250970</v>
      </c>
      <c r="D84" s="24">
        <v>204518</v>
      </c>
      <c r="E84" s="24">
        <v>307142</v>
      </c>
      <c r="F84" s="24">
        <v>209475</v>
      </c>
      <c r="G84" s="24">
        <v>220901</v>
      </c>
      <c r="H84" s="24">
        <v>519329</v>
      </c>
      <c r="I84" s="24">
        <v>396658</v>
      </c>
      <c r="J84" s="24">
        <v>192425</v>
      </c>
      <c r="K84" s="24">
        <v>683007</v>
      </c>
      <c r="L84" s="24">
        <v>808786</v>
      </c>
      <c r="M84" s="24">
        <v>948173</v>
      </c>
      <c r="N84" s="24">
        <v>229848</v>
      </c>
      <c r="O84" s="24">
        <v>945873</v>
      </c>
      <c r="P84" s="24">
        <v>893211</v>
      </c>
      <c r="Q84" s="24">
        <v>1061401</v>
      </c>
      <c r="R84" s="24">
        <v>262046</v>
      </c>
      <c r="S84" s="24">
        <v>1212347</v>
      </c>
      <c r="T84" s="24">
        <v>439173</v>
      </c>
      <c r="U84" s="24">
        <v>383228</v>
      </c>
    </row>
    <row r="85" spans="1:21">
      <c r="A85" s="81" t="s">
        <v>304</v>
      </c>
      <c r="B85" s="250" t="s">
        <v>305</v>
      </c>
      <c r="C85" s="24">
        <v>128</v>
      </c>
      <c r="D85" s="24">
        <v>129</v>
      </c>
      <c r="E85" s="24">
        <v>130</v>
      </c>
      <c r="F85" s="24">
        <v>131</v>
      </c>
      <c r="G85" s="24">
        <v>131</v>
      </c>
      <c r="H85" s="24">
        <v>1632</v>
      </c>
      <c r="I85" s="24">
        <v>133</v>
      </c>
      <c r="J85" s="24">
        <v>134</v>
      </c>
      <c r="K85" s="24">
        <v>158</v>
      </c>
      <c r="L85" s="24">
        <v>89</v>
      </c>
      <c r="M85" s="24">
        <v>684</v>
      </c>
      <c r="N85" s="24">
        <v>2981</v>
      </c>
      <c r="O85" s="24">
        <v>2022</v>
      </c>
      <c r="P85" s="24">
        <v>2316</v>
      </c>
      <c r="Q85" s="24">
        <v>2422</v>
      </c>
      <c r="R85" s="24">
        <v>1934</v>
      </c>
      <c r="S85" s="24">
        <v>1152</v>
      </c>
      <c r="T85" s="24">
        <v>1595</v>
      </c>
      <c r="U85" s="24">
        <v>4270</v>
      </c>
    </row>
    <row r="86" spans="1:21">
      <c r="A86" s="82" t="s">
        <v>306</v>
      </c>
      <c r="B86" s="258" t="s">
        <v>307</v>
      </c>
      <c r="C86" s="24">
        <v>128</v>
      </c>
      <c r="D86" s="24">
        <v>129</v>
      </c>
      <c r="E86" s="24">
        <v>130</v>
      </c>
      <c r="F86" s="24">
        <v>131</v>
      </c>
      <c r="G86" s="24">
        <v>131</v>
      </c>
      <c r="H86" s="24">
        <v>1632</v>
      </c>
      <c r="I86" s="24">
        <v>133</v>
      </c>
      <c r="J86" s="24">
        <v>134</v>
      </c>
      <c r="K86" s="24">
        <v>158</v>
      </c>
      <c r="L86" s="24">
        <v>23</v>
      </c>
      <c r="M86" s="24">
        <v>23</v>
      </c>
      <c r="N86" s="24">
        <v>23</v>
      </c>
      <c r="O86" s="24">
        <v>23</v>
      </c>
      <c r="P86" s="24">
        <v>23</v>
      </c>
      <c r="Q86" s="24">
        <v>77</v>
      </c>
      <c r="R86" s="24">
        <v>23</v>
      </c>
      <c r="S86" s="24">
        <v>23</v>
      </c>
      <c r="T86" s="24">
        <v>23</v>
      </c>
      <c r="U86" s="24"/>
    </row>
    <row r="87" spans="1:21" ht="15" thickBot="1">
      <c r="A87" s="82" t="s">
        <v>124</v>
      </c>
      <c r="B87" s="258" t="s">
        <v>308</v>
      </c>
      <c r="C87" s="90">
        <v>0</v>
      </c>
      <c r="D87" s="90">
        <v>0</v>
      </c>
      <c r="E87" s="90">
        <v>0</v>
      </c>
      <c r="F87" s="90">
        <v>0</v>
      </c>
      <c r="G87" s="90">
        <v>0</v>
      </c>
      <c r="H87" s="90">
        <v>0</v>
      </c>
      <c r="I87" s="90">
        <v>0</v>
      </c>
      <c r="J87" s="90">
        <v>0</v>
      </c>
      <c r="K87" s="90">
        <v>0</v>
      </c>
      <c r="L87" s="90">
        <v>66</v>
      </c>
      <c r="M87" s="90">
        <v>661</v>
      </c>
      <c r="N87" s="90">
        <v>2958</v>
      </c>
      <c r="O87" s="90">
        <v>1999</v>
      </c>
      <c r="P87" s="90">
        <v>2293</v>
      </c>
      <c r="Q87" s="90">
        <v>2345</v>
      </c>
      <c r="R87" s="90">
        <v>1911</v>
      </c>
      <c r="S87" s="90">
        <v>1129</v>
      </c>
      <c r="T87" s="90">
        <v>1572</v>
      </c>
      <c r="U87" s="90"/>
    </row>
    <row r="88" spans="1:21" ht="16.2" thickTop="1">
      <c r="A88" s="205" t="s">
        <v>318</v>
      </c>
      <c r="B88" s="261" t="s">
        <v>319</v>
      </c>
      <c r="C88" s="207">
        <v>27140819</v>
      </c>
      <c r="D88" s="207">
        <v>28252639</v>
      </c>
      <c r="E88" s="207">
        <v>31331127</v>
      </c>
      <c r="F88" s="207">
        <v>32804444</v>
      </c>
      <c r="G88" s="207">
        <v>32374716</v>
      </c>
      <c r="H88" s="207">
        <v>44176712</v>
      </c>
      <c r="I88" s="207">
        <v>44156915</v>
      </c>
      <c r="J88" s="207">
        <v>46527391</v>
      </c>
      <c r="K88" s="207">
        <v>47857311</v>
      </c>
      <c r="L88" s="207">
        <v>51852581</v>
      </c>
      <c r="M88" s="207">
        <v>52902388</v>
      </c>
      <c r="N88" s="207">
        <v>55155014</v>
      </c>
      <c r="O88" s="207">
        <v>55894690</v>
      </c>
      <c r="P88" s="207">
        <v>55064772</v>
      </c>
      <c r="Q88" s="207">
        <v>55285977</v>
      </c>
      <c r="R88" s="207">
        <v>56328897</v>
      </c>
      <c r="S88" s="207">
        <v>55116570</v>
      </c>
      <c r="T88" s="207">
        <v>54012858</v>
      </c>
      <c r="U88" s="207">
        <v>53063346</v>
      </c>
    </row>
  </sheetData>
  <mergeCells count="2">
    <mergeCell ref="V3:W3"/>
    <mergeCell ref="Y3:Z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K6 K14 K21 K28 K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6"/>
    <pageSetUpPr fitToPage="1"/>
  </sheetPr>
  <dimension ref="A1:AA26"/>
  <sheetViews>
    <sheetView showGridLines="0" zoomScale="85" zoomScaleNormal="85" workbookViewId="0">
      <pane xSplit="2" topLeftCell="C1" activePane="topRight" state="frozen"/>
      <selection activeCell="C1" sqref="C1:C1048576"/>
      <selection pane="topRight" activeCell="C4" sqref="C4"/>
    </sheetView>
  </sheetViews>
  <sheetFormatPr defaultRowHeight="14.4" outlineLevelCol="1"/>
  <cols>
    <col min="1" max="1" width="37.88671875" customWidth="1"/>
    <col min="2" max="2" width="31.5546875" customWidth="1" outlineLevel="1"/>
    <col min="3" max="20" width="13.33203125" customWidth="1"/>
    <col min="21" max="21" width="12.33203125" customWidth="1"/>
    <col min="22" max="22" width="1.6640625" customWidth="1"/>
    <col min="23" max="23" width="15.5546875" bestFit="1" customWidth="1"/>
    <col min="24" max="24" width="10.6640625" bestFit="1" customWidth="1"/>
    <col min="25" max="25" width="1.6640625" customWidth="1"/>
    <col min="26" max="26" width="15.5546875" bestFit="1" customWidth="1"/>
    <col min="27" max="27" width="10.6640625" bestFit="1" customWidth="1"/>
  </cols>
  <sheetData>
    <row r="1" spans="1:27" s="1" customFormat="1" ht="13.8">
      <c r="A1" s="44" t="s">
        <v>0</v>
      </c>
      <c r="B1" s="44" t="s">
        <v>1</v>
      </c>
      <c r="C1" s="44"/>
      <c r="D1" s="44"/>
      <c r="E1" s="44"/>
      <c r="F1" s="44"/>
      <c r="G1" s="44"/>
      <c r="H1" s="44"/>
      <c r="I1" s="44"/>
      <c r="J1" s="44"/>
      <c r="K1" s="44"/>
      <c r="L1" s="44"/>
      <c r="M1" s="44"/>
      <c r="N1" s="44"/>
      <c r="O1" s="12"/>
      <c r="P1" s="12"/>
      <c r="Q1" s="12"/>
      <c r="R1" s="12"/>
      <c r="S1" s="12"/>
      <c r="T1" s="12"/>
      <c r="U1" s="12"/>
      <c r="V1" s="2"/>
      <c r="W1" s="2"/>
      <c r="X1" s="2"/>
      <c r="Y1" s="2"/>
      <c r="Z1" s="2"/>
      <c r="AA1" s="2"/>
    </row>
    <row r="2" spans="1:27" s="2" customFormat="1" ht="13.8">
      <c r="A2" s="62"/>
      <c r="B2" s="62"/>
      <c r="C2" s="62"/>
      <c r="D2" s="62"/>
      <c r="E2" s="62"/>
      <c r="F2" s="62"/>
      <c r="G2" s="62"/>
      <c r="H2" s="62"/>
      <c r="I2" s="62"/>
      <c r="J2" s="62"/>
      <c r="K2" s="62"/>
      <c r="L2" s="62"/>
      <c r="M2" s="62"/>
      <c r="N2" s="62"/>
      <c r="O2" s="62"/>
      <c r="P2" s="62"/>
      <c r="Q2" s="62"/>
      <c r="R2" s="62"/>
      <c r="S2" s="62"/>
      <c r="T2" s="62"/>
      <c r="U2" s="62"/>
    </row>
    <row r="3" spans="1:27" s="2" customFormat="1">
      <c r="A3" s="13" t="s">
        <v>182</v>
      </c>
      <c r="B3" s="13" t="s">
        <v>183</v>
      </c>
      <c r="C3" s="13"/>
      <c r="D3" s="13"/>
      <c r="E3" s="13"/>
      <c r="F3" s="13"/>
      <c r="G3" s="13"/>
      <c r="H3" s="13"/>
      <c r="I3" s="13"/>
      <c r="J3" s="13"/>
      <c r="K3" s="13"/>
      <c r="L3" s="13"/>
      <c r="M3" s="13"/>
      <c r="N3" s="13"/>
      <c r="O3" s="64"/>
      <c r="P3" s="64"/>
      <c r="Q3" s="64"/>
      <c r="R3" s="64"/>
      <c r="S3" s="64"/>
      <c r="T3" s="64"/>
      <c r="U3" s="64"/>
      <c r="W3" s="299"/>
      <c r="X3" s="299"/>
      <c r="Y3" s="66"/>
      <c r="Z3" s="299"/>
      <c r="AA3" s="299"/>
    </row>
    <row r="4" spans="1:27" s="89" customFormat="1" ht="30" customHeight="1">
      <c r="A4" s="32" t="s">
        <v>216</v>
      </c>
      <c r="B4" s="32" t="s">
        <v>320</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c r="V4" s="104"/>
      <c r="W4" s="105"/>
      <c r="X4" s="106"/>
      <c r="Y4" s="104"/>
      <c r="Z4" s="105"/>
      <c r="AA4" s="106"/>
    </row>
    <row r="5" spans="1:27">
      <c r="A5" s="92"/>
      <c r="B5" s="93"/>
    </row>
    <row r="6" spans="1:27">
      <c r="A6" s="81" t="s">
        <v>298</v>
      </c>
      <c r="B6" s="59" t="s">
        <v>299</v>
      </c>
      <c r="C6" s="24">
        <v>547442</v>
      </c>
      <c r="D6" s="24">
        <v>216428</v>
      </c>
      <c r="E6" s="24">
        <v>869293</v>
      </c>
      <c r="F6" s="24">
        <v>285008</v>
      </c>
      <c r="G6" s="24">
        <v>517259</v>
      </c>
      <c r="H6" s="24">
        <v>588239</v>
      </c>
      <c r="I6" s="24">
        <v>151007</v>
      </c>
      <c r="J6" s="24">
        <v>199895</v>
      </c>
      <c r="K6" s="24">
        <v>202475</v>
      </c>
      <c r="L6" s="24">
        <v>146260</v>
      </c>
      <c r="M6" s="24">
        <v>127718</v>
      </c>
      <c r="N6" s="24">
        <v>120628</v>
      </c>
      <c r="O6" s="24">
        <v>207889</v>
      </c>
      <c r="P6" s="24">
        <v>385223</v>
      </c>
      <c r="Q6" s="24">
        <v>47967</v>
      </c>
      <c r="R6" s="24">
        <v>108994</v>
      </c>
      <c r="S6" s="24">
        <v>186524</v>
      </c>
      <c r="T6" s="24">
        <v>44631</v>
      </c>
      <c r="U6" s="24">
        <v>40217</v>
      </c>
    </row>
    <row r="7" spans="1:27">
      <c r="A7" s="81" t="s">
        <v>321</v>
      </c>
      <c r="B7" s="59" t="s">
        <v>322</v>
      </c>
      <c r="C7" s="24">
        <v>4300</v>
      </c>
      <c r="D7" s="24">
        <v>32001</v>
      </c>
      <c r="E7" s="24">
        <v>375381</v>
      </c>
      <c r="F7" s="24">
        <v>18131</v>
      </c>
      <c r="G7" s="24">
        <v>233176</v>
      </c>
      <c r="H7" s="24">
        <v>866037</v>
      </c>
      <c r="I7" s="24">
        <v>141888</v>
      </c>
      <c r="J7" s="24">
        <v>127507</v>
      </c>
      <c r="K7" s="24">
        <v>54953</v>
      </c>
      <c r="L7" s="24">
        <v>241279</v>
      </c>
      <c r="M7" s="24">
        <v>463707</v>
      </c>
      <c r="N7" s="24">
        <v>1288942</v>
      </c>
      <c r="O7" s="24">
        <v>1344092</v>
      </c>
      <c r="P7" s="24">
        <v>1092567</v>
      </c>
      <c r="Q7" s="24">
        <v>65208</v>
      </c>
      <c r="R7" s="24">
        <v>15208</v>
      </c>
      <c r="S7" s="24">
        <v>212738</v>
      </c>
      <c r="T7" s="24">
        <v>257519</v>
      </c>
      <c r="U7" s="24">
        <v>274397</v>
      </c>
      <c r="W7" s="179"/>
      <c r="Z7" s="179"/>
    </row>
    <row r="8" spans="1:27">
      <c r="A8" s="81" t="s">
        <v>302</v>
      </c>
      <c r="B8" s="59" t="s">
        <v>303</v>
      </c>
      <c r="C8" s="24">
        <v>4536182</v>
      </c>
      <c r="D8" s="24">
        <v>4199158</v>
      </c>
      <c r="E8" s="24">
        <v>3735369</v>
      </c>
      <c r="F8" s="24">
        <v>3476702</v>
      </c>
      <c r="G8" s="24">
        <v>5758548</v>
      </c>
      <c r="H8" s="24">
        <v>5371915</v>
      </c>
      <c r="I8" s="24">
        <v>5459310</v>
      </c>
      <c r="J8" s="24">
        <v>6957003</v>
      </c>
      <c r="K8" s="24">
        <v>6212184</v>
      </c>
      <c r="L8" s="24">
        <v>7622211</v>
      </c>
      <c r="M8" s="24">
        <v>7926704</v>
      </c>
      <c r="N8" s="24">
        <v>8447998</v>
      </c>
      <c r="O8" s="24">
        <v>7060344</v>
      </c>
      <c r="P8" s="24">
        <v>8005361</v>
      </c>
      <c r="Q8" s="24">
        <v>1308491</v>
      </c>
      <c r="R8" s="24">
        <v>1327121</v>
      </c>
      <c r="S8" s="24">
        <v>2064386</v>
      </c>
      <c r="T8" s="24">
        <v>3949839</v>
      </c>
      <c r="U8" s="24">
        <v>2831240</v>
      </c>
      <c r="W8" s="179"/>
      <c r="Z8" s="179"/>
    </row>
    <row r="9" spans="1:27" ht="15" thickBot="1">
      <c r="A9" s="81" t="s">
        <v>323</v>
      </c>
      <c r="B9" s="59" t="s">
        <v>225</v>
      </c>
      <c r="C9" s="90">
        <v>74453</v>
      </c>
      <c r="D9" s="90">
        <v>102550</v>
      </c>
      <c r="E9" s="90">
        <v>73181</v>
      </c>
      <c r="F9" s="90">
        <v>111394</v>
      </c>
      <c r="G9" s="90">
        <v>98247</v>
      </c>
      <c r="H9" s="90">
        <v>64573</v>
      </c>
      <c r="I9" s="90">
        <v>128203</v>
      </c>
      <c r="J9" s="90">
        <v>24409</v>
      </c>
      <c r="K9" s="90">
        <v>47996</v>
      </c>
      <c r="L9" s="90">
        <v>4785</v>
      </c>
      <c r="M9" s="90">
        <v>34940</v>
      </c>
      <c r="N9" s="90">
        <v>19324</v>
      </c>
      <c r="O9" s="90">
        <v>38437</v>
      </c>
      <c r="P9" s="90">
        <v>45693</v>
      </c>
      <c r="Q9" s="90">
        <v>49419</v>
      </c>
      <c r="R9" s="90">
        <v>95416</v>
      </c>
      <c r="S9" s="90">
        <v>111310</v>
      </c>
      <c r="T9" s="90">
        <v>30646</v>
      </c>
      <c r="U9" s="90">
        <v>61266</v>
      </c>
      <c r="W9" s="179"/>
      <c r="Z9" s="179"/>
    </row>
    <row r="10" spans="1:27" ht="15" thickTop="1">
      <c r="A10" s="208" t="s">
        <v>324</v>
      </c>
      <c r="B10" s="209" t="s">
        <v>325</v>
      </c>
      <c r="C10" s="220">
        <v>5162377</v>
      </c>
      <c r="D10" s="220">
        <v>4550137</v>
      </c>
      <c r="E10" s="220">
        <v>5053224</v>
      </c>
      <c r="F10" s="220">
        <v>3891235</v>
      </c>
      <c r="G10" s="220">
        <v>6607230</v>
      </c>
      <c r="H10" s="220">
        <v>6890764</v>
      </c>
      <c r="I10" s="220">
        <v>5880408</v>
      </c>
      <c r="J10" s="220">
        <f>SUM(J6:J9)</f>
        <v>7308814</v>
      </c>
      <c r="K10" s="220">
        <f>SUM(K6:K9)</f>
        <v>6517608</v>
      </c>
      <c r="L10" s="220">
        <f>SUM(L6:L9)</f>
        <v>8014535</v>
      </c>
      <c r="M10" s="220">
        <f>SUM(M6:M9)</f>
        <v>8553069</v>
      </c>
      <c r="N10" s="220">
        <f>SUM(N6:N9)</f>
        <v>9876892</v>
      </c>
      <c r="O10" s="220">
        <f t="shared" ref="O10:U10" si="0">SUM(O6:O9)</f>
        <v>8650762</v>
      </c>
      <c r="P10" s="220">
        <f t="shared" si="0"/>
        <v>9528844</v>
      </c>
      <c r="Q10" s="220">
        <f t="shared" si="0"/>
        <v>1471085</v>
      </c>
      <c r="R10" s="220">
        <f t="shared" si="0"/>
        <v>1546739</v>
      </c>
      <c r="S10" s="220">
        <f t="shared" si="0"/>
        <v>2574958</v>
      </c>
      <c r="T10" s="220">
        <f t="shared" si="0"/>
        <v>4282635</v>
      </c>
      <c r="U10" s="220">
        <f t="shared" si="0"/>
        <v>3207120</v>
      </c>
      <c r="W10" s="179"/>
      <c r="Z10" s="179"/>
    </row>
    <row r="11" spans="1:27">
      <c r="W11" s="179"/>
      <c r="Z11" s="179"/>
    </row>
    <row r="17" spans="1:21" ht="17.399999999999999">
      <c r="A17" s="240" t="s">
        <v>469</v>
      </c>
    </row>
    <row r="19" spans="1:21">
      <c r="A19" s="13" t="s">
        <v>182</v>
      </c>
      <c r="B19" s="13" t="s">
        <v>183</v>
      </c>
    </row>
    <row r="20" spans="1:21" ht="30.6" customHeight="1">
      <c r="A20" s="269" t="s">
        <v>216</v>
      </c>
      <c r="B20" s="269" t="s">
        <v>320</v>
      </c>
      <c r="C20" s="233" t="s">
        <v>11</v>
      </c>
      <c r="D20" s="233" t="s">
        <v>10</v>
      </c>
      <c r="E20" s="233" t="s">
        <v>9</v>
      </c>
      <c r="F20" s="233" t="s">
        <v>8</v>
      </c>
      <c r="G20" s="233" t="s">
        <v>7</v>
      </c>
      <c r="H20" s="233" t="s">
        <v>6</v>
      </c>
      <c r="I20" s="233" t="s">
        <v>373</v>
      </c>
      <c r="J20" s="233" t="s">
        <v>388</v>
      </c>
      <c r="K20" s="233" t="s">
        <v>413</v>
      </c>
      <c r="L20" s="233" t="s">
        <v>432</v>
      </c>
      <c r="M20" s="233" t="s">
        <v>446</v>
      </c>
      <c r="N20" s="233" t="s">
        <v>455</v>
      </c>
      <c r="O20" s="233" t="s">
        <v>458</v>
      </c>
      <c r="P20" s="233" t="s">
        <v>463</v>
      </c>
      <c r="Q20" s="233" t="s">
        <v>467</v>
      </c>
      <c r="R20" s="233" t="s">
        <v>471</v>
      </c>
      <c r="S20" s="233" t="s">
        <v>473</v>
      </c>
      <c r="T20" s="233">
        <v>43281</v>
      </c>
      <c r="U20" s="233">
        <v>43373</v>
      </c>
    </row>
    <row r="21" spans="1:21">
      <c r="A21" s="92"/>
      <c r="B21" s="262"/>
    </row>
    <row r="22" spans="1:21">
      <c r="A22" s="81" t="s">
        <v>298</v>
      </c>
      <c r="B22" s="250" t="s">
        <v>299</v>
      </c>
      <c r="C22" s="24">
        <v>40217</v>
      </c>
      <c r="D22" s="24">
        <v>44631</v>
      </c>
      <c r="E22" s="24">
        <v>186524</v>
      </c>
      <c r="F22" s="24">
        <v>108994</v>
      </c>
      <c r="G22" s="24">
        <v>47967</v>
      </c>
      <c r="H22" s="24">
        <v>385223</v>
      </c>
      <c r="I22" s="24">
        <v>207889</v>
      </c>
      <c r="J22" s="24">
        <v>120628</v>
      </c>
      <c r="K22" s="24">
        <v>127718</v>
      </c>
      <c r="L22" s="24">
        <v>146260</v>
      </c>
      <c r="M22" s="24">
        <v>202475</v>
      </c>
      <c r="N22" s="24">
        <v>199895</v>
      </c>
      <c r="O22" s="24">
        <v>151007</v>
      </c>
      <c r="P22" s="24">
        <v>588239</v>
      </c>
      <c r="Q22" s="24">
        <v>517259</v>
      </c>
      <c r="R22" s="24">
        <v>285008</v>
      </c>
      <c r="S22" s="24">
        <v>869293</v>
      </c>
      <c r="T22" s="24">
        <v>216428</v>
      </c>
      <c r="U22" s="24">
        <v>547442</v>
      </c>
    </row>
    <row r="23" spans="1:21">
      <c r="A23" s="81" t="s">
        <v>321</v>
      </c>
      <c r="B23" s="250" t="s">
        <v>322</v>
      </c>
      <c r="C23" s="24">
        <v>274397</v>
      </c>
      <c r="D23" s="24">
        <v>257519</v>
      </c>
      <c r="E23" s="24">
        <v>212738</v>
      </c>
      <c r="F23" s="24">
        <v>15208</v>
      </c>
      <c r="G23" s="24">
        <v>65208</v>
      </c>
      <c r="H23" s="24">
        <v>1092567</v>
      </c>
      <c r="I23" s="24">
        <v>1344092</v>
      </c>
      <c r="J23" s="24">
        <v>1288942</v>
      </c>
      <c r="K23" s="24">
        <v>463707</v>
      </c>
      <c r="L23" s="24">
        <v>241279</v>
      </c>
      <c r="M23" s="24">
        <v>54953</v>
      </c>
      <c r="N23" s="24">
        <v>127507</v>
      </c>
      <c r="O23" s="24">
        <v>141888</v>
      </c>
      <c r="P23" s="24">
        <v>866037</v>
      </c>
      <c r="Q23" s="24">
        <v>233176</v>
      </c>
      <c r="R23" s="24">
        <v>18131</v>
      </c>
      <c r="S23" s="24">
        <v>375381</v>
      </c>
      <c r="T23" s="24">
        <v>32001</v>
      </c>
      <c r="U23" s="24">
        <v>4300</v>
      </c>
    </row>
    <row r="24" spans="1:21">
      <c r="A24" s="81" t="s">
        <v>302</v>
      </c>
      <c r="B24" s="250" t="s">
        <v>303</v>
      </c>
      <c r="C24" s="24">
        <v>2831240</v>
      </c>
      <c r="D24" s="24">
        <v>3949839</v>
      </c>
      <c r="E24" s="24">
        <v>2064386</v>
      </c>
      <c r="F24" s="24">
        <v>1327121</v>
      </c>
      <c r="G24" s="24">
        <v>1308491</v>
      </c>
      <c r="H24" s="24">
        <v>8005361</v>
      </c>
      <c r="I24" s="24">
        <v>7060344</v>
      </c>
      <c r="J24" s="24">
        <v>8447998</v>
      </c>
      <c r="K24" s="24">
        <v>7926704</v>
      </c>
      <c r="L24" s="24">
        <v>7622211</v>
      </c>
      <c r="M24" s="24">
        <v>6212184</v>
      </c>
      <c r="N24" s="24">
        <v>6957003</v>
      </c>
      <c r="O24" s="24">
        <v>5459310</v>
      </c>
      <c r="P24" s="24">
        <v>5371915</v>
      </c>
      <c r="Q24" s="24">
        <v>5758548</v>
      </c>
      <c r="R24" s="24">
        <v>3476702</v>
      </c>
      <c r="S24" s="24">
        <v>3735369</v>
      </c>
      <c r="T24" s="24">
        <v>4199158</v>
      </c>
      <c r="U24" s="24">
        <v>4536182</v>
      </c>
    </row>
    <row r="25" spans="1:21" ht="15" thickBot="1">
      <c r="A25" s="81" t="s">
        <v>323</v>
      </c>
      <c r="B25" s="250" t="s">
        <v>225</v>
      </c>
      <c r="C25" s="90">
        <v>61266</v>
      </c>
      <c r="D25" s="90">
        <v>30646</v>
      </c>
      <c r="E25" s="90">
        <v>111310</v>
      </c>
      <c r="F25" s="90">
        <v>95416</v>
      </c>
      <c r="G25" s="90">
        <v>49419</v>
      </c>
      <c r="H25" s="90">
        <v>45693</v>
      </c>
      <c r="I25" s="90">
        <v>38437</v>
      </c>
      <c r="J25" s="90">
        <v>19324</v>
      </c>
      <c r="K25" s="90">
        <v>34940</v>
      </c>
      <c r="L25" s="90">
        <v>4785</v>
      </c>
      <c r="M25" s="90">
        <v>47996</v>
      </c>
      <c r="N25" s="90">
        <v>24409</v>
      </c>
      <c r="O25" s="90">
        <v>128203</v>
      </c>
      <c r="P25" s="90">
        <v>64573</v>
      </c>
      <c r="Q25" s="90">
        <v>98247</v>
      </c>
      <c r="R25" s="90">
        <v>111394</v>
      </c>
      <c r="S25" s="90">
        <v>73181</v>
      </c>
      <c r="T25" s="90">
        <v>102550</v>
      </c>
      <c r="U25" s="90">
        <v>74453</v>
      </c>
    </row>
    <row r="26" spans="1:21" ht="15" thickTop="1">
      <c r="A26" s="208" t="s">
        <v>324</v>
      </c>
      <c r="B26" s="265" t="s">
        <v>325</v>
      </c>
      <c r="C26" s="220">
        <v>3207120</v>
      </c>
      <c r="D26" s="220">
        <v>4282635</v>
      </c>
      <c r="E26" s="220">
        <v>2574958</v>
      </c>
      <c r="F26" s="220">
        <v>1546739</v>
      </c>
      <c r="G26" s="220">
        <v>1471085</v>
      </c>
      <c r="H26" s="220">
        <v>9528844</v>
      </c>
      <c r="I26" s="220">
        <v>8650762</v>
      </c>
      <c r="J26" s="220">
        <v>9876892</v>
      </c>
      <c r="K26" s="220">
        <v>8553069</v>
      </c>
      <c r="L26" s="220">
        <v>8014535</v>
      </c>
      <c r="M26" s="220">
        <v>6517608</v>
      </c>
      <c r="N26" s="220">
        <v>7308814</v>
      </c>
      <c r="O26" s="220">
        <v>5880408</v>
      </c>
      <c r="P26" s="220">
        <v>6890764</v>
      </c>
      <c r="Q26" s="220">
        <v>6607230</v>
      </c>
      <c r="R26" s="220">
        <v>3891235</v>
      </c>
      <c r="S26" s="220">
        <v>5053224</v>
      </c>
      <c r="T26" s="220">
        <v>4550137</v>
      </c>
      <c r="U26" s="220">
        <v>5162377</v>
      </c>
    </row>
  </sheetData>
  <mergeCells count="2">
    <mergeCell ref="W3:X3"/>
    <mergeCell ref="Z3:AA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theme="6"/>
    <pageSetUpPr fitToPage="1"/>
  </sheetPr>
  <dimension ref="A1:AA22"/>
  <sheetViews>
    <sheetView showGridLines="0" zoomScale="85" zoomScaleNormal="85" workbookViewId="0">
      <pane xSplit="2" topLeftCell="J1" activePane="topRight" state="frozen"/>
      <selection activeCell="C1" sqref="C1:C1048576"/>
      <selection pane="topRight" activeCell="J4" sqref="J4"/>
    </sheetView>
  </sheetViews>
  <sheetFormatPr defaultColWidth="10.33203125" defaultRowHeight="13.8" outlineLevelCol="1"/>
  <cols>
    <col min="1" max="1" width="39" style="2" customWidth="1"/>
    <col min="2" max="2" width="31.44140625" style="42" customWidth="1" outlineLevel="1"/>
    <col min="3" max="19" width="12.109375" style="42" customWidth="1"/>
    <col min="20" max="21" width="12.109375" style="2" customWidth="1"/>
    <col min="22" max="23" width="10.33203125" style="2"/>
    <col min="24" max="24" width="3.88671875" style="2" customWidth="1"/>
    <col min="25" max="25" width="10.33203125" style="2" customWidth="1"/>
    <col min="26" max="26" width="10.33203125" style="2"/>
    <col min="27" max="27" width="3.6640625" style="2" customWidth="1"/>
    <col min="28" max="16384" width="10.33203125" style="2"/>
  </cols>
  <sheetData>
    <row r="1" spans="1:27" s="1" customFormat="1">
      <c r="A1" s="44" t="s">
        <v>0</v>
      </c>
      <c r="B1" s="44" t="s">
        <v>1</v>
      </c>
      <c r="C1" s="44"/>
      <c r="D1" s="44"/>
      <c r="E1" s="44"/>
      <c r="F1" s="44"/>
      <c r="G1" s="44"/>
      <c r="H1" s="44"/>
      <c r="I1" s="44"/>
      <c r="J1" s="44"/>
      <c r="K1" s="44"/>
      <c r="L1" s="44"/>
      <c r="M1" s="44"/>
      <c r="N1" s="44"/>
      <c r="O1" s="44"/>
      <c r="P1" s="12"/>
      <c r="Q1" s="12"/>
      <c r="R1" s="12"/>
      <c r="S1" s="12"/>
      <c r="T1" s="12"/>
      <c r="U1" s="2"/>
      <c r="V1" s="2"/>
      <c r="W1" s="2"/>
      <c r="X1" s="2"/>
      <c r="Y1" s="2"/>
      <c r="Z1" s="2"/>
      <c r="AA1" s="2"/>
    </row>
    <row r="2" spans="1:27">
      <c r="T2" s="42"/>
    </row>
    <row r="3" spans="1:27" ht="14.4">
      <c r="A3" s="13" t="s">
        <v>182</v>
      </c>
      <c r="B3" s="13" t="s">
        <v>183</v>
      </c>
      <c r="C3" s="13"/>
      <c r="D3" s="13"/>
      <c r="E3" s="13"/>
      <c r="F3" s="13"/>
      <c r="G3" s="13"/>
      <c r="H3" s="13"/>
      <c r="I3" s="13"/>
      <c r="J3" s="13"/>
      <c r="K3" s="13"/>
      <c r="L3" s="13"/>
      <c r="M3" s="13"/>
      <c r="N3" s="13"/>
      <c r="O3" s="13"/>
      <c r="P3" s="50"/>
      <c r="Q3" s="50"/>
      <c r="R3" s="50"/>
      <c r="S3" s="50"/>
      <c r="T3" s="50"/>
      <c r="V3" s="299"/>
      <c r="W3" s="299"/>
      <c r="X3" s="66"/>
      <c r="Y3" s="299"/>
      <c r="Z3" s="299"/>
    </row>
    <row r="4" spans="1:27" ht="30" customHeight="1">
      <c r="A4" s="32" t="s">
        <v>426</v>
      </c>
      <c r="B4" s="32" t="s">
        <v>326</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7">
      <c r="A5" s="9" t="s">
        <v>327</v>
      </c>
      <c r="B5" s="54" t="s">
        <v>328</v>
      </c>
      <c r="C5" s="127">
        <v>8851232</v>
      </c>
      <c r="D5" s="127">
        <v>7866555</v>
      </c>
      <c r="E5" s="127">
        <v>7693345.6014459999</v>
      </c>
      <c r="F5" s="127">
        <v>7696324</v>
      </c>
      <c r="G5" s="127">
        <v>7621643</v>
      </c>
      <c r="H5" s="127">
        <v>7662187</v>
      </c>
      <c r="I5" s="127">
        <v>7627353</v>
      </c>
      <c r="J5" s="127">
        <v>7619694</v>
      </c>
      <c r="K5" s="127">
        <v>7368474.8540000003</v>
      </c>
      <c r="L5" s="127">
        <v>7409745</v>
      </c>
      <c r="M5" s="127">
        <v>7312394.5</v>
      </c>
      <c r="N5" s="127">
        <v>6735562</v>
      </c>
      <c r="O5" s="127">
        <v>6606532.7690000003</v>
      </c>
      <c r="P5" s="24">
        <v>6769526</v>
      </c>
      <c r="Q5" s="24">
        <v>4075174</v>
      </c>
      <c r="R5" s="24">
        <v>3916443</v>
      </c>
      <c r="S5" s="24">
        <v>3920723</v>
      </c>
      <c r="T5" s="24">
        <v>3880398</v>
      </c>
      <c r="U5" s="24">
        <v>3490371</v>
      </c>
    </row>
    <row r="6" spans="1:27" ht="14.4" thickBot="1">
      <c r="A6" s="9" t="s">
        <v>427</v>
      </c>
      <c r="B6" s="54" t="s">
        <v>329</v>
      </c>
      <c r="C6" s="90">
        <v>4651648.32</v>
      </c>
      <c r="D6" s="90">
        <v>4562242.8</v>
      </c>
      <c r="E6" s="90">
        <v>4466964.7415198795</v>
      </c>
      <c r="F6" s="90">
        <v>4479050.4000000004</v>
      </c>
      <c r="G6" s="90">
        <v>4448872.24</v>
      </c>
      <c r="H6" s="90">
        <v>4375772.8</v>
      </c>
      <c r="I6" s="90">
        <v>4274464</v>
      </c>
      <c r="J6" s="90">
        <v>4233118.96</v>
      </c>
      <c r="K6" s="90">
        <v>4124811.2861600001</v>
      </c>
      <c r="L6" s="90">
        <v>4071568</v>
      </c>
      <c r="M6" s="90">
        <v>4046029.4690399999</v>
      </c>
      <c r="N6" s="90">
        <v>4007659.9877521284</v>
      </c>
      <c r="O6" s="90">
        <v>3852809.5767199998</v>
      </c>
      <c r="P6" s="90">
        <v>3845184.96</v>
      </c>
      <c r="Q6" s="90">
        <v>2299900.2400000002</v>
      </c>
      <c r="R6" s="90">
        <v>2267962.08</v>
      </c>
      <c r="S6" s="90">
        <v>2288912</v>
      </c>
      <c r="T6" s="90">
        <v>2213200</v>
      </c>
      <c r="U6" s="90">
        <v>2148276</v>
      </c>
    </row>
    <row r="7" spans="1:27" ht="14.4" thickTop="1">
      <c r="A7" s="182" t="s">
        <v>330</v>
      </c>
      <c r="B7" s="183" t="s">
        <v>449</v>
      </c>
      <c r="C7" s="217">
        <v>0.1522</v>
      </c>
      <c r="D7" s="217">
        <v>0.13789999999999999</v>
      </c>
      <c r="E7" s="217">
        <v>0.13780000000000001</v>
      </c>
      <c r="F7" s="217">
        <v>0.13750000000000001</v>
      </c>
      <c r="G7" s="217">
        <v>0.1371</v>
      </c>
      <c r="H7" s="217">
        <v>0.1401</v>
      </c>
      <c r="I7" s="217">
        <v>0.14280000000000001</v>
      </c>
      <c r="J7" s="217">
        <v>0.14399999999999999</v>
      </c>
      <c r="K7" s="217">
        <v>0.1429</v>
      </c>
      <c r="L7" s="217">
        <v>0.14560000000000001</v>
      </c>
      <c r="M7" s="216">
        <v>0.14460000000000001</v>
      </c>
      <c r="N7" s="216">
        <v>0.13450000000000001</v>
      </c>
      <c r="O7" s="216">
        <v>0.13720000000000002</v>
      </c>
      <c r="P7" s="216">
        <v>0.14080000000000001</v>
      </c>
      <c r="Q7" s="216">
        <v>0.14180000000000001</v>
      </c>
      <c r="R7" s="216">
        <v>0.1381</v>
      </c>
      <c r="S7" s="216">
        <v>0.13700000000000001</v>
      </c>
      <c r="T7" s="216">
        <v>0.14030000000000001</v>
      </c>
      <c r="U7" s="216">
        <v>0.13</v>
      </c>
    </row>
    <row r="16" spans="1:27" ht="17.399999999999999">
      <c r="A16" s="240" t="s">
        <v>469</v>
      </c>
    </row>
    <row r="18" spans="1:21" ht="30.6" customHeight="1">
      <c r="A18" s="269" t="s">
        <v>426</v>
      </c>
      <c r="B18" s="269" t="s">
        <v>326</v>
      </c>
      <c r="C18" s="233" t="s">
        <v>11</v>
      </c>
      <c r="D18" s="233" t="s">
        <v>10</v>
      </c>
      <c r="E18" s="233" t="s">
        <v>9</v>
      </c>
      <c r="F18" s="233" t="s">
        <v>8</v>
      </c>
      <c r="G18" s="233" t="s">
        <v>7</v>
      </c>
      <c r="H18" s="233" t="s">
        <v>6</v>
      </c>
      <c r="I18" s="233" t="s">
        <v>373</v>
      </c>
      <c r="J18" s="233" t="s">
        <v>388</v>
      </c>
      <c r="K18" s="233" t="s">
        <v>413</v>
      </c>
      <c r="L18" s="233" t="s">
        <v>432</v>
      </c>
      <c r="M18" s="233" t="s">
        <v>446</v>
      </c>
      <c r="N18" s="233" t="s">
        <v>455</v>
      </c>
      <c r="O18" s="233" t="s">
        <v>458</v>
      </c>
      <c r="P18" s="233" t="s">
        <v>463</v>
      </c>
      <c r="Q18" s="233" t="s">
        <v>467</v>
      </c>
      <c r="R18" s="233" t="s">
        <v>471</v>
      </c>
      <c r="S18" s="233" t="s">
        <v>473</v>
      </c>
      <c r="T18" s="233">
        <v>43281</v>
      </c>
      <c r="U18" s="233">
        <v>43373</v>
      </c>
    </row>
    <row r="19" spans="1:21">
      <c r="A19" s="9" t="s">
        <v>327</v>
      </c>
      <c r="B19" s="236" t="s">
        <v>328</v>
      </c>
      <c r="C19" s="24">
        <v>3490371</v>
      </c>
      <c r="D19" s="24">
        <v>3880398</v>
      </c>
      <c r="E19" s="24">
        <v>3920723</v>
      </c>
      <c r="F19" s="24">
        <v>3916443</v>
      </c>
      <c r="G19" s="24">
        <v>4075174</v>
      </c>
      <c r="H19" s="24">
        <v>6769526</v>
      </c>
      <c r="I19" s="24">
        <v>6606532.7690000003</v>
      </c>
      <c r="J19" s="24">
        <v>6735562</v>
      </c>
      <c r="K19" s="127">
        <v>7312394.5</v>
      </c>
      <c r="L19" s="127">
        <v>7409745</v>
      </c>
      <c r="M19" s="127">
        <v>7368474.8540000003</v>
      </c>
      <c r="N19" s="127">
        <v>7619694</v>
      </c>
      <c r="O19" s="127">
        <v>7627353</v>
      </c>
      <c r="P19" s="127">
        <v>7662187</v>
      </c>
      <c r="Q19" s="127">
        <v>7621643</v>
      </c>
      <c r="R19" s="127">
        <v>7696324</v>
      </c>
      <c r="S19" s="127">
        <v>7693345.6014459999</v>
      </c>
      <c r="T19" s="127">
        <v>7866555</v>
      </c>
      <c r="U19" s="127">
        <v>8851232</v>
      </c>
    </row>
    <row r="20" spans="1:21" ht="14.4" thickBot="1">
      <c r="A20" s="9" t="s">
        <v>427</v>
      </c>
      <c r="B20" s="236" t="s">
        <v>329</v>
      </c>
      <c r="C20" s="90">
        <v>2148276</v>
      </c>
      <c r="D20" s="90">
        <v>2213200</v>
      </c>
      <c r="E20" s="90">
        <v>2288912</v>
      </c>
      <c r="F20" s="90">
        <v>2267962.08</v>
      </c>
      <c r="G20" s="90">
        <v>2299900.2400000002</v>
      </c>
      <c r="H20" s="90">
        <v>3845184.96</v>
      </c>
      <c r="I20" s="90">
        <v>3852809.5767199998</v>
      </c>
      <c r="J20" s="90">
        <v>4007659.9877521284</v>
      </c>
      <c r="K20" s="90">
        <v>4046029.4690399999</v>
      </c>
      <c r="L20" s="90">
        <v>4071568</v>
      </c>
      <c r="M20" s="90">
        <v>4124811.2861600001</v>
      </c>
      <c r="N20" s="90">
        <v>4233118.96</v>
      </c>
      <c r="O20" s="90">
        <v>4274464</v>
      </c>
      <c r="P20" s="90">
        <v>4375772.8</v>
      </c>
      <c r="Q20" s="90">
        <v>4448872.24</v>
      </c>
      <c r="R20" s="90">
        <v>4479050.4000000004</v>
      </c>
      <c r="S20" s="90">
        <v>4466964.7415198795</v>
      </c>
      <c r="T20" s="90">
        <v>4562242.8</v>
      </c>
      <c r="U20" s="90">
        <v>4651648.32</v>
      </c>
    </row>
    <row r="21" spans="1:21" ht="14.4" thickTop="1">
      <c r="A21" s="182" t="s">
        <v>330</v>
      </c>
      <c r="B21" s="238" t="s">
        <v>449</v>
      </c>
      <c r="C21" s="216">
        <v>0.13</v>
      </c>
      <c r="D21" s="216">
        <v>0.14030000000000001</v>
      </c>
      <c r="E21" s="216">
        <v>0.13700000000000001</v>
      </c>
      <c r="F21" s="216">
        <v>0.1381</v>
      </c>
      <c r="G21" s="216">
        <v>0.14180000000000001</v>
      </c>
      <c r="H21" s="216">
        <v>0.14080000000000001</v>
      </c>
      <c r="I21" s="216">
        <v>0.13720000000000002</v>
      </c>
      <c r="J21" s="216">
        <v>0.13450000000000001</v>
      </c>
      <c r="K21" s="216">
        <v>0.14460000000000001</v>
      </c>
      <c r="L21" s="216">
        <v>0.14560000000000001</v>
      </c>
      <c r="M21" s="216">
        <v>0.1429</v>
      </c>
      <c r="N21" s="217">
        <v>0.14399999999999999</v>
      </c>
      <c r="O21" s="217">
        <v>0.14280000000000001</v>
      </c>
      <c r="P21" s="217">
        <v>0.1401</v>
      </c>
      <c r="Q21" s="217">
        <v>0.1371</v>
      </c>
      <c r="R21" s="217">
        <v>0.13750000000000001</v>
      </c>
      <c r="S21" s="217">
        <v>0.13780000000000001</v>
      </c>
      <c r="T21" s="217">
        <v>0.13789999999999999</v>
      </c>
      <c r="U21" s="217">
        <v>0.1522</v>
      </c>
    </row>
    <row r="22" spans="1:21">
      <c r="S22" s="2"/>
    </row>
  </sheetData>
  <mergeCells count="2">
    <mergeCell ref="V3:W3"/>
    <mergeCell ref="Y3:Z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pageSetUpPr fitToPage="1"/>
  </sheetPr>
  <dimension ref="A1:Z30"/>
  <sheetViews>
    <sheetView showGridLines="0" zoomScale="85" zoomScaleNormal="85" workbookViewId="0">
      <pane xSplit="2" topLeftCell="C1" activePane="topRight" state="frozen"/>
      <selection activeCell="C1" sqref="C1:C1048576"/>
      <selection pane="topRight" activeCell="C4" sqref="C4"/>
    </sheetView>
  </sheetViews>
  <sheetFormatPr defaultColWidth="10.33203125" defaultRowHeight="13.8" outlineLevelCol="1"/>
  <cols>
    <col min="1" max="1" width="40.6640625" style="2" customWidth="1"/>
    <col min="2" max="2" width="35.5546875" style="42" customWidth="1" outlineLevel="1"/>
    <col min="3" max="9" width="10.88671875" style="42" customWidth="1"/>
    <col min="10" max="19" width="11.109375" style="42" bestFit="1" customWidth="1"/>
    <col min="20" max="21" width="11.109375" style="2" bestFit="1" customWidth="1"/>
    <col min="22" max="22" width="5.44140625" style="2" customWidth="1"/>
    <col min="23" max="23" width="5.88671875" style="2" bestFit="1" customWidth="1"/>
    <col min="24" max="24" width="2.33203125" style="2" customWidth="1"/>
    <col min="25" max="26" width="11.88671875" style="2" customWidth="1"/>
    <col min="27" max="16384" width="10.33203125" style="2"/>
  </cols>
  <sheetData>
    <row r="1" spans="1:26" s="1" customFormat="1">
      <c r="A1" s="44" t="s">
        <v>0</v>
      </c>
      <c r="B1" s="44" t="s">
        <v>1</v>
      </c>
      <c r="C1" s="12"/>
      <c r="D1" s="12"/>
      <c r="E1" s="12"/>
      <c r="F1" s="12"/>
      <c r="G1" s="12"/>
      <c r="H1" s="12"/>
      <c r="I1" s="12"/>
      <c r="J1" s="12"/>
      <c r="K1" s="12"/>
      <c r="L1" s="12"/>
      <c r="M1" s="12"/>
      <c r="N1" s="12"/>
      <c r="O1" s="12"/>
      <c r="P1" s="12"/>
      <c r="Q1" s="12"/>
      <c r="R1" s="12"/>
      <c r="S1" s="12"/>
      <c r="T1" s="12"/>
      <c r="U1" s="2"/>
      <c r="V1" s="2"/>
      <c r="W1" s="2"/>
      <c r="X1" s="2"/>
      <c r="Y1" s="2"/>
      <c r="Z1" s="2"/>
    </row>
    <row r="2" spans="1:26">
      <c r="T2" s="42"/>
    </row>
    <row r="3" spans="1:26" ht="14.4">
      <c r="A3" s="13" t="s">
        <v>331</v>
      </c>
      <c r="B3" s="13" t="s">
        <v>332</v>
      </c>
      <c r="C3" s="13"/>
      <c r="D3" s="13"/>
      <c r="E3" s="13"/>
      <c r="F3" s="13"/>
      <c r="G3" s="13"/>
      <c r="H3" s="13"/>
      <c r="I3" s="13"/>
      <c r="J3" s="13"/>
      <c r="K3" s="13"/>
      <c r="L3" s="13"/>
      <c r="M3" s="13"/>
      <c r="N3" s="13"/>
      <c r="O3" s="13"/>
      <c r="P3" s="13"/>
      <c r="Q3" s="13"/>
      <c r="R3" s="13"/>
      <c r="S3" s="13"/>
      <c r="T3" s="13"/>
      <c r="V3" s="299"/>
      <c r="W3" s="299"/>
    </row>
    <row r="4" spans="1:26" ht="30" customHeight="1">
      <c r="A4" s="32" t="s">
        <v>333</v>
      </c>
      <c r="B4" s="32" t="s">
        <v>334</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6">
      <c r="A5" s="9" t="s">
        <v>335</v>
      </c>
      <c r="B5" s="54" t="s">
        <v>336</v>
      </c>
      <c r="C5" s="171">
        <v>6.3945813808971588E-2</v>
      </c>
      <c r="D5" s="171">
        <v>5.8621728414887955E-2</v>
      </c>
      <c r="E5" s="171">
        <v>5.3025078296965379E-2</v>
      </c>
      <c r="F5" s="171">
        <v>4.3950702530548037E-2</v>
      </c>
      <c r="G5" s="171">
        <v>4.8679691316910828E-2</v>
      </c>
      <c r="H5" s="171">
        <v>3.8570043759170163E-2</v>
      </c>
      <c r="I5" s="171">
        <v>2.5509085189676792E-2</v>
      </c>
      <c r="J5" s="171">
        <v>1.222878812009669E-2</v>
      </c>
      <c r="K5" s="171">
        <v>1.579301479360912E-2</v>
      </c>
      <c r="L5" s="171">
        <f>'(1)'!L28*2/AVERAGE('(7)'!L55:$N55)</f>
        <v>2.0455875700126698E-2</v>
      </c>
      <c r="M5" s="171">
        <f>'(1)'!M28*4/AVERAGE('(7)'!M55:$N55)</f>
        <v>1.9803646825886024E-2</v>
      </c>
      <c r="N5" s="171">
        <f>'(1)'!N28*4/4/AVERAGE('(7)'!N55:$R55)</f>
        <v>2.4690223414482004E-3</v>
      </c>
      <c r="O5" s="171">
        <f>'(1)'!O28*4/3/AVERAGE('(7)'!O55:$R55)</f>
        <v>1.5035504621973363E-2</v>
      </c>
      <c r="P5" s="171">
        <f>'(1)'!P28*2/AVERAGE('(7)'!P55:$R55)</f>
        <v>7.3909806483039592E-3</v>
      </c>
      <c r="Q5" s="171">
        <f>'(1)'!Q28*4/AVERAGE('(7)'!Q55:$R55)</f>
        <v>1.3949450060517126E-2</v>
      </c>
      <c r="R5" s="171">
        <f>'(1)'!R28/AVERAGE('(7)'!R55:$V55)</f>
        <v>3.5506660659671577E-2</v>
      </c>
      <c r="S5" s="171">
        <f>'(1)'!S28*4/3/AVERAGE('(7)'!S55:$V55)</f>
        <v>6.1868060638562768E-2</v>
      </c>
      <c r="T5" s="171">
        <f>'(1)'!T28*2/AVERAGE('(7)'!T55:$V55)</f>
        <v>5.8588957496932798E-2</v>
      </c>
      <c r="U5" s="171">
        <f>'(1)'!U28*4/AVERAGE('(7)'!U55:$V55)</f>
        <v>5.0566283640680665E-2</v>
      </c>
    </row>
    <row r="6" spans="1:26">
      <c r="A6" s="9" t="s">
        <v>337</v>
      </c>
      <c r="B6" s="54" t="s">
        <v>338</v>
      </c>
      <c r="C6" s="171">
        <v>5.9197363389355464E-3</v>
      </c>
      <c r="D6" s="171">
        <v>5.2382891875257494E-3</v>
      </c>
      <c r="E6" s="171">
        <v>4.7256813203888056E-3</v>
      </c>
      <c r="F6" s="171">
        <v>3.8791255024017901E-3</v>
      </c>
      <c r="G6" s="171">
        <v>4.2730728529509982E-3</v>
      </c>
      <c r="H6" s="171">
        <v>3.3568529146086172E-3</v>
      </c>
      <c r="I6" s="171">
        <v>2.1994181462448512E-3</v>
      </c>
      <c r="J6" s="171">
        <v>1.1212503399528622E-3</v>
      </c>
      <c r="K6" s="171">
        <v>1.4762456721403134E-3</v>
      </c>
      <c r="L6" s="171">
        <f>'(1)'!L28*2/AVERAGE('(7)'!L26:$N26)</f>
        <v>1.926135761818832E-3</v>
      </c>
      <c r="M6" s="171">
        <f>'(1)'!M28*4/AVERAGE('(7)'!M26:$N26)</f>
        <v>1.9001323065498067E-3</v>
      </c>
      <c r="N6" s="172">
        <f>'(1)'!N28*4/4/AVERAGE('(7)'!N26:$R26)</f>
        <v>2.4619245942999964E-4</v>
      </c>
      <c r="O6" s="171">
        <f>'(1)'!O28*4/3/AVERAGE('(7)'!O26:$R26)</f>
        <v>1.5176064605932121E-3</v>
      </c>
      <c r="P6" s="171">
        <f>'(1)'!P28*2/AVERAGE('(7)'!P26:$R26)</f>
        <v>7.4769762113678976E-4</v>
      </c>
      <c r="Q6" s="171">
        <f>'(1)'!Q28*4/AVERAGE('(7)'!Q26:$R26)</f>
        <v>1.4468917779821516E-3</v>
      </c>
      <c r="R6" s="171">
        <f>'(1)'!R28/AVERAGE('(7)'!R26:$V26)</f>
        <v>3.6053821134577504E-3</v>
      </c>
      <c r="S6" s="171">
        <f>'(1)'!S28*4/3/AVERAGE('(7)'!S26:$V26)</f>
        <v>6.264009963547733E-3</v>
      </c>
      <c r="T6" s="171">
        <f>'(1)'!T28*2/AVERAGE('(7)'!T26:$V26)</f>
        <v>5.879379090358754E-3</v>
      </c>
      <c r="U6" s="171">
        <f>'(1)'!U28*4/AVERAGE('(7)'!U26:$V26)</f>
        <v>4.9632658507228694E-3</v>
      </c>
    </row>
    <row r="7" spans="1:26">
      <c r="A7" s="9" t="s">
        <v>339</v>
      </c>
      <c r="B7" s="54" t="s">
        <v>340</v>
      </c>
      <c r="C7" s="171">
        <v>2.6922915438371092E-2</v>
      </c>
      <c r="D7" s="171">
        <v>2.6260465447763909E-2</v>
      </c>
      <c r="E7" s="171">
        <v>2.4879364532504483E-2</v>
      </c>
      <c r="F7" s="171">
        <v>2.672111097326715E-2</v>
      </c>
      <c r="G7" s="171">
        <v>2.6910875776028499E-2</v>
      </c>
      <c r="H7" s="171">
        <v>2.6356155046773078E-2</v>
      </c>
      <c r="I7" s="171">
        <v>2.5951555290025789E-2</v>
      </c>
      <c r="J7" s="171">
        <v>2.6640301207462906E-2</v>
      </c>
      <c r="K7" s="171">
        <v>2.6882438422748761E-2</v>
      </c>
      <c r="L7" s="171">
        <f>'(1)'!L8*2/AVERAGE('(7)'!L26:$N26)</f>
        <v>2.6697919928033085E-2</v>
      </c>
      <c r="M7" s="171">
        <f>'(1)'!M8*4/AVERAGE('(7)'!M26:$N26)</f>
        <v>2.6462738175283013E-2</v>
      </c>
      <c r="N7" s="171">
        <f>'(1)'!N8*4/4/AVERAGE('(7)'!N26:$R26)</f>
        <v>2.6348075214828154E-2</v>
      </c>
      <c r="O7" s="171">
        <f>'(1)'!O8*4/3/AVERAGE('(7)'!O26:$R26)</f>
        <v>2.597304773454627E-2</v>
      </c>
      <c r="P7" s="171">
        <f>'(1)'!P8*4/2/AVERAGE('(7)'!P26:$R26)</f>
        <v>2.4809340361486579E-2</v>
      </c>
      <c r="Q7" s="171">
        <f>'(1)'!Q8*4/AVERAGE('(7)'!Q26:$R26)</f>
        <v>2.5286317690078542E-2</v>
      </c>
      <c r="R7" s="171">
        <f>'(1)'!R8/AVERAGE('(7)'!R26:$V26)</f>
        <v>2.9209678487919284E-2</v>
      </c>
      <c r="S7" s="171">
        <f>'(1)'!S8*4/3/AVERAGE('(7)'!S26:$V26)</f>
        <v>2.978525005723022E-2</v>
      </c>
      <c r="T7" s="171">
        <f>'(1)'!T8*2/AVERAGE('(7)'!T26:$V26)</f>
        <v>2.9631804006391139E-2</v>
      </c>
      <c r="U7" s="171">
        <f>'(1)'!U8*4/AVERAGE('(7)'!U26:$V26)</f>
        <v>3.0085587927070969E-2</v>
      </c>
    </row>
    <row r="8" spans="1:26">
      <c r="A8" s="9" t="s">
        <v>341</v>
      </c>
      <c r="B8" s="54" t="s">
        <v>342</v>
      </c>
      <c r="C8" s="171">
        <v>0.60802014938168158</v>
      </c>
      <c r="D8" s="171">
        <v>0.63742298988042534</v>
      </c>
      <c r="E8" s="171">
        <v>0.64316899988389931</v>
      </c>
      <c r="F8" s="171">
        <v>0.62349498141677606</v>
      </c>
      <c r="G8" s="171">
        <v>0.61127044081725634</v>
      </c>
      <c r="H8" s="171">
        <v>0.63855309638495528</v>
      </c>
      <c r="I8" s="171">
        <v>0.66757949139565909</v>
      </c>
      <c r="J8" s="171">
        <v>0.7124230982354115</v>
      </c>
      <c r="K8" s="171">
        <v>0.71138154107507312</v>
      </c>
      <c r="L8" s="171">
        <f>-('(1)'!L20+'(1)'!L21)/('(1)'!L8+'(1)'!L12+'(1)'!L14+'(1)'!L15+'(1)'!L16+'(1)'!L17+'(1)'!L18+'(1)'!L22)</f>
        <v>0.71977665316782069</v>
      </c>
      <c r="M8" s="171">
        <f>-('(1)'!M20+'(1)'!M21)/('(1)'!M8+'(1)'!M12+'(1)'!M14+'(1)'!M15+'(1)'!M16+'(1)'!M17+'(1)'!M18+'(1)'!M22)</f>
        <v>0.73156392169013995</v>
      </c>
      <c r="N8" s="171">
        <f>-('(1)'!N20+'(1)'!N21)/('(1)'!N8+'(1)'!N12+'(1)'!N14+'(1)'!N15+'(1)'!N16+'(1)'!N17+'(1)'!N18+'(1)'!N22)</f>
        <v>0.83820489648212959</v>
      </c>
      <c r="O8" s="171">
        <f>-('(1)'!O20+'(1)'!O21)/('(1)'!O8+'(1)'!O12+'(1)'!O14+'(1)'!O15+'(1)'!O16+'(1)'!O17+'(1)'!O18+'(1)'!O22)</f>
        <v>0.78551335165968739</v>
      </c>
      <c r="P8" s="171">
        <f>-('(1)'!P20+'(1)'!P21)/('(1)'!P8+'(1)'!P12+'(1)'!P14+'(1)'!P15+'(1)'!P16+'(1)'!P17+'(1)'!P18+'(1)'!P22)</f>
        <v>0.81404032510890778</v>
      </c>
      <c r="Q8" s="171">
        <f>-('(1)'!Q20+'(1)'!Q21)/('(1)'!Q8+'(1)'!Q12+'(1)'!Q14+'(1)'!Q15+'(1)'!Q16+'(1)'!Q17+'(1)'!Q18+'(1)'!Q22)</f>
        <v>0.78994516696151229</v>
      </c>
      <c r="R8" s="171">
        <f>-('(1)'!R20+'(1)'!R21)/('(1)'!R8+'(1)'!R12+'(1)'!R14+'(1)'!R15+'(1)'!R16+'(1)'!R17+'(1)'!R18+'(1)'!R22)</f>
        <v>0.6783361457049627</v>
      </c>
      <c r="S8" s="171">
        <f>-('(1)'!S20+'(1)'!S21)/('(1)'!S8+'(1)'!S12+'(1)'!S14+'(1)'!S15+'(1)'!S16+'(1)'!S17+'(1)'!S18+'(1)'!S22)</f>
        <v>0.66510489535133688</v>
      </c>
      <c r="T8" s="171">
        <f>-('(1)'!T20+'(1)'!T21)/('(1)'!T8+'(1)'!T12+'(1)'!T14+'(1)'!T15+'(1)'!T16+'(1)'!T17+'(1)'!T18+'(1)'!T22)</f>
        <v>0.66880723774399131</v>
      </c>
      <c r="U8" s="171">
        <f>-('(1)'!U20+'(1)'!U21)/('(1)'!U8+'(1)'!U12+'(1)'!U14+'(1)'!U15+'(1)'!U16+'(1)'!U17+'(1)'!U18+'(1)'!U22)</f>
        <v>0.69021357401243189</v>
      </c>
    </row>
    <row r="9" spans="1:26">
      <c r="A9" s="9" t="s">
        <v>343</v>
      </c>
      <c r="B9" s="54" t="s">
        <v>344</v>
      </c>
      <c r="C9" s="173">
        <v>-5.4941097423221565E-3</v>
      </c>
      <c r="D9" s="173">
        <v>-4.4486553227213333E-3</v>
      </c>
      <c r="E9" s="173">
        <v>-4.7408982114236532E-3</v>
      </c>
      <c r="F9" s="173">
        <v>-6.4245735403817856E-3</v>
      </c>
      <c r="G9" s="173">
        <v>-6.3267408986380155E-3</v>
      </c>
      <c r="H9" s="173">
        <v>-6.3959870965057007E-3</v>
      </c>
      <c r="I9" s="173">
        <v>-6.2003217661951698E-3</v>
      </c>
      <c r="J9" s="173">
        <v>-7.4433428768806188E-3</v>
      </c>
      <c r="K9" s="173">
        <v>-7.0587467819406315E-3</v>
      </c>
      <c r="L9" s="173">
        <f>'(1)'!L19*2/AVERAGE('(7)'!L13:$N13)</f>
        <v>-6.2706391046796241E-3</v>
      </c>
      <c r="M9" s="173">
        <f>'(1)'!M19*4/1/AVERAGE('(7)'!M13:$N13)</f>
        <v>-5.8891227401193028E-3</v>
      </c>
      <c r="N9" s="173">
        <f>'(1)'!N19*4/4/AVERAGE('(7)'!N13:$R13)</f>
        <v>-7.1360415850934616E-3</v>
      </c>
      <c r="O9" s="173">
        <f>'(1)'!O19*4/3/AVERAGE('(7)'!O13:$R13)</f>
        <v>-7.5680892642484374E-3</v>
      </c>
      <c r="P9" s="173">
        <f>'(1)'!P19*2/AVERAGE('(7)'!P13:$R13)</f>
        <v>-7.3423123572976595E-3</v>
      </c>
      <c r="Q9" s="173">
        <f>'(1)'!Q19*4/AVERAGE('(7)'!Q13:$R13)</f>
        <v>-7.3614178704639694E-3</v>
      </c>
      <c r="R9" s="173">
        <f>'(1)'!R19/AVERAGE('(7)'!R13:$V13)</f>
        <v>-1.1019265042810238E-2</v>
      </c>
      <c r="S9" s="173">
        <f>'(1)'!S19*4/3/AVERAGE('(7)'!S13:$V13)</f>
        <v>-7.4344284056355129E-3</v>
      </c>
      <c r="T9" s="173">
        <f>'(1)'!T19*2/AVERAGE('(7)'!T13:$V13)</f>
        <v>-8.1655096418732781E-3</v>
      </c>
      <c r="U9" s="173">
        <f>'(1)'!U19*4/AVERAGE('(7)'!U13:$V13)</f>
        <v>-8.7611901084122586E-3</v>
      </c>
    </row>
    <row r="10" spans="1:26">
      <c r="A10" s="9" t="s">
        <v>398</v>
      </c>
      <c r="B10" s="54" t="s">
        <v>386</v>
      </c>
      <c r="C10" s="35">
        <v>1.0485343886332532</v>
      </c>
      <c r="D10" s="35">
        <v>1.0125309715238793</v>
      </c>
      <c r="E10" s="35">
        <v>0.97306526148521522</v>
      </c>
      <c r="F10" s="35">
        <v>0.96562380037792861</v>
      </c>
      <c r="G10" s="35">
        <v>1.0540087628799779</v>
      </c>
      <c r="H10" s="35">
        <v>1.0511508829078657</v>
      </c>
      <c r="I10" s="35">
        <v>1.0344432474879988</v>
      </c>
      <c r="J10" s="35">
        <v>1.0365983346330054</v>
      </c>
      <c r="K10" s="35">
        <v>1.0658684211157543</v>
      </c>
      <c r="L10" s="35">
        <f>+'(8)'!R28/('(10)'!L41-'(10)'!L9)</f>
        <v>1.0800893639134592</v>
      </c>
      <c r="M10" s="35">
        <f>+'(8)'!S28/('(10)'!M41-'(10)'!M9)</f>
        <v>1.1533403910944258</v>
      </c>
      <c r="N10" s="35">
        <f>+'(8)'!T28/('(10)'!N41-'(10)'!N9)</f>
        <v>1.1802602317001787</v>
      </c>
      <c r="O10" s="35">
        <f>+'(8)'!U28/('(10)'!O41-'(10)'!O9)</f>
        <v>1.199027949508805</v>
      </c>
      <c r="P10" s="35">
        <f>+'(8)'!V28/('(10)'!P41-'(10)'!P9)</f>
        <v>1.1872566688401029</v>
      </c>
      <c r="Q10" s="35">
        <f>+'(8)'!W28/('(10)'!Q41-'(10)'!Q9)</f>
        <v>0.99872390310822767</v>
      </c>
      <c r="R10" s="35">
        <f>+'(8)'!X28/('(10)'!R41-'(10)'!R9)</f>
        <v>0.9711285154217687</v>
      </c>
      <c r="S10" s="35">
        <f>+'(8)'!Y28/('(10)'!S41-'(10)'!S9)</f>
        <v>1.0266540108391196</v>
      </c>
      <c r="T10" s="35">
        <f>+'(8)'!Z28/('(10)'!T41-'(10)'!T9)</f>
        <v>1.0235750720490218</v>
      </c>
      <c r="U10" s="35">
        <f>+'(8)'!AA28/('(10)'!U41-'(10)'!U9)</f>
        <v>0.97485588036234283</v>
      </c>
    </row>
    <row r="11" spans="1:26">
      <c r="A11" s="9" t="s">
        <v>399</v>
      </c>
      <c r="B11" s="54" t="s">
        <v>400</v>
      </c>
      <c r="C11" s="171">
        <v>0.92769633642339488</v>
      </c>
      <c r="D11" s="171">
        <v>0.90507352198422808</v>
      </c>
      <c r="E11" s="171">
        <v>0.9316855609533401</v>
      </c>
      <c r="F11" s="171">
        <v>0.87218432234687582</v>
      </c>
      <c r="G11" s="171">
        <v>0.94032782835091266</v>
      </c>
      <c r="H11" s="171">
        <v>0.94137696165709872</v>
      </c>
      <c r="I11" s="171">
        <v>0.92447114307634837</v>
      </c>
      <c r="J11" s="171">
        <v>0.90352444876854221</v>
      </c>
      <c r="K11" s="171">
        <v>0.93632435150673898</v>
      </c>
      <c r="L11" s="171">
        <f>+'(8)'!R26/('(7)'!L38+'(7)'!L39+'(7)'!L40+'(11)'!L8)</f>
        <v>0.92230392171639841</v>
      </c>
      <c r="M11" s="171">
        <f>+'(8)'!S26/('(7)'!M38+'(7)'!M39+'(7)'!M40+'(11)'!M8)</f>
        <v>0.96628234779310029</v>
      </c>
      <c r="N11" s="171">
        <f>+'(8)'!T26/('(7)'!N38+'(7)'!N39+'(7)'!N40+'(11)'!N8)</f>
        <v>0.98194421449284841</v>
      </c>
      <c r="O11" s="171">
        <f>+'(8)'!U26/('(7)'!O38+'(7)'!O39+'(7)'!O40+'(11)'!O8)</f>
        <v>1.0081769298740504</v>
      </c>
      <c r="P11" s="171">
        <f>+'(8)'!V26/('(7)'!P38+'(7)'!P39+'(7)'!P40+'(11)'!P8)</f>
        <v>0.97540491074286817</v>
      </c>
      <c r="Q11" s="171">
        <f>+'(8)'!W26/('(7)'!Q38+'(7)'!Q39+'(7)'!Q40+'(11)'!Q8)</f>
        <v>0.90879674295750668</v>
      </c>
      <c r="R11" s="171">
        <f>+'(8)'!X26/('(7)'!R38+'(7)'!R39+'(7)'!R40+'(11)'!R8)</f>
        <v>0.88208049410550848</v>
      </c>
      <c r="S11" s="171">
        <f>+'(8)'!Y26/('(7)'!S38+'(7)'!S39+'(7)'!S40+'(11)'!S8)</f>
        <v>0.90353699435599266</v>
      </c>
      <c r="T11" s="171">
        <f>+'(8)'!Z26/('(7)'!T38+'(7)'!T39+'(7)'!T40+'(11)'!T8)</f>
        <v>0.90882637050896442</v>
      </c>
      <c r="U11" s="171">
        <f>+'(8)'!AA26/('(7)'!U38+'(7)'!U39+'(7)'!U40+'(11)'!U8)</f>
        <v>0.89139123308409374</v>
      </c>
    </row>
    <row r="12" spans="1:26" ht="54" customHeight="1">
      <c r="A12" s="174" t="s">
        <v>453</v>
      </c>
      <c r="B12" s="229" t="s">
        <v>454</v>
      </c>
      <c r="R12" s="107"/>
    </row>
    <row r="13" spans="1:26">
      <c r="R13" s="107"/>
    </row>
    <row r="14" spans="1:26">
      <c r="R14" s="107"/>
    </row>
    <row r="15" spans="1:26">
      <c r="R15" s="107"/>
    </row>
    <row r="17" spans="1:22">
      <c r="C17" s="223"/>
      <c r="D17" s="223"/>
      <c r="E17" s="223"/>
      <c r="F17" s="223"/>
      <c r="G17" s="223"/>
      <c r="H17" s="223"/>
      <c r="I17" s="223"/>
      <c r="J17" s="223"/>
      <c r="K17" s="223"/>
      <c r="L17" s="223"/>
      <c r="M17" s="223"/>
      <c r="N17" s="223"/>
      <c r="O17" s="223"/>
      <c r="P17" s="223"/>
      <c r="Q17" s="223"/>
      <c r="R17" s="223"/>
      <c r="S17" s="223"/>
      <c r="T17" s="223"/>
      <c r="U17" s="223"/>
    </row>
    <row r="18" spans="1:22">
      <c r="C18" s="223"/>
      <c r="D18" s="223"/>
      <c r="E18" s="223"/>
      <c r="F18" s="223"/>
      <c r="G18" s="223"/>
      <c r="H18" s="223"/>
      <c r="I18" s="223"/>
      <c r="J18" s="223"/>
      <c r="K18" s="223"/>
      <c r="L18" s="223"/>
      <c r="M18" s="223"/>
      <c r="N18" s="223"/>
      <c r="O18" s="223"/>
      <c r="P18" s="223"/>
      <c r="Q18" s="223"/>
      <c r="R18" s="223"/>
      <c r="S18" s="223"/>
      <c r="T18" s="223"/>
      <c r="U18" s="223"/>
      <c r="V18" s="223"/>
    </row>
    <row r="19" spans="1:22" ht="17.399999999999999">
      <c r="A19" s="240" t="s">
        <v>469</v>
      </c>
      <c r="C19" s="171"/>
      <c r="D19" s="171"/>
      <c r="E19" s="171"/>
      <c r="F19" s="171"/>
      <c r="G19" s="171"/>
      <c r="H19" s="171"/>
      <c r="I19" s="171"/>
      <c r="J19" s="171"/>
      <c r="K19" s="171"/>
      <c r="L19" s="171"/>
      <c r="M19" s="171"/>
      <c r="N19" s="171"/>
      <c r="O19" s="171"/>
      <c r="P19" s="171"/>
      <c r="Q19" s="171"/>
      <c r="R19" s="171"/>
      <c r="S19" s="171"/>
      <c r="T19" s="171"/>
      <c r="U19" s="171"/>
    </row>
    <row r="20" spans="1:22">
      <c r="T20" s="42"/>
      <c r="U20" s="42"/>
    </row>
    <row r="21" spans="1:22">
      <c r="A21" s="13" t="s">
        <v>331</v>
      </c>
      <c r="B21" s="13" t="s">
        <v>332</v>
      </c>
    </row>
    <row r="22" spans="1:22" ht="30.6" customHeight="1">
      <c r="A22" s="269" t="s">
        <v>333</v>
      </c>
      <c r="B22" s="269" t="s">
        <v>334</v>
      </c>
      <c r="C22" s="233" t="s">
        <v>11</v>
      </c>
      <c r="D22" s="233" t="s">
        <v>10</v>
      </c>
      <c r="E22" s="233" t="s">
        <v>9</v>
      </c>
      <c r="F22" s="233" t="s">
        <v>8</v>
      </c>
      <c r="G22" s="233" t="s">
        <v>7</v>
      </c>
      <c r="H22" s="233" t="s">
        <v>6</v>
      </c>
      <c r="I22" s="233" t="s">
        <v>373</v>
      </c>
      <c r="J22" s="233" t="s">
        <v>388</v>
      </c>
      <c r="K22" s="233" t="s">
        <v>413</v>
      </c>
      <c r="L22" s="233" t="s">
        <v>432</v>
      </c>
      <c r="M22" s="233" t="s">
        <v>446</v>
      </c>
      <c r="N22" s="233" t="s">
        <v>455</v>
      </c>
      <c r="O22" s="233" t="s">
        <v>458</v>
      </c>
      <c r="P22" s="233" t="s">
        <v>463</v>
      </c>
      <c r="Q22" s="233" t="s">
        <v>467</v>
      </c>
      <c r="R22" s="233" t="s">
        <v>455</v>
      </c>
      <c r="S22" s="233" t="s">
        <v>473</v>
      </c>
      <c r="T22" s="233">
        <v>43281</v>
      </c>
      <c r="U22" s="233">
        <v>43373</v>
      </c>
    </row>
    <row r="23" spans="1:22">
      <c r="A23" s="9" t="s">
        <v>335</v>
      </c>
      <c r="B23" s="236" t="s">
        <v>336</v>
      </c>
      <c r="C23" s="171">
        <v>5.0566283640680665E-2</v>
      </c>
      <c r="D23" s="171">
        <v>5.8588957496932798E-2</v>
      </c>
      <c r="E23" s="171">
        <v>6.1868060638562768E-2</v>
      </c>
      <c r="F23" s="171">
        <v>3.5506660659671577E-2</v>
      </c>
      <c r="G23" s="171">
        <v>1.3949450060517126E-2</v>
      </c>
      <c r="H23" s="171">
        <v>7.3909806483039592E-3</v>
      </c>
      <c r="I23" s="171">
        <v>1.5035504621973363E-2</v>
      </c>
      <c r="J23" s="171">
        <v>2.4690223414482004E-3</v>
      </c>
      <c r="K23" s="171">
        <v>1.9803646825886024E-2</v>
      </c>
      <c r="L23" s="171">
        <v>2.0455875700126698E-2</v>
      </c>
      <c r="M23" s="171">
        <v>1.579301479360912E-2</v>
      </c>
      <c r="N23" s="171">
        <v>1.222878812009669E-2</v>
      </c>
      <c r="O23" s="171">
        <v>2.5509085189676792E-2</v>
      </c>
      <c r="P23" s="171">
        <v>3.8570043759170163E-2</v>
      </c>
      <c r="Q23" s="171">
        <v>4.8679691316910828E-2</v>
      </c>
      <c r="R23" s="171">
        <v>4.3950702530548037E-2</v>
      </c>
      <c r="S23" s="171">
        <v>5.3025078296965379E-2</v>
      </c>
      <c r="T23" s="171">
        <v>5.8621728414887955E-2</v>
      </c>
      <c r="U23" s="171">
        <v>6.3945813808971588E-2</v>
      </c>
    </row>
    <row r="24" spans="1:22">
      <c r="A24" s="9" t="s">
        <v>337</v>
      </c>
      <c r="B24" s="236" t="s">
        <v>338</v>
      </c>
      <c r="C24" s="171">
        <v>4.9632658507228694E-3</v>
      </c>
      <c r="D24" s="171">
        <v>5.879379090358754E-3</v>
      </c>
      <c r="E24" s="171">
        <v>6.264009963547733E-3</v>
      </c>
      <c r="F24" s="171">
        <v>3.6053821134577504E-3</v>
      </c>
      <c r="G24" s="171">
        <v>1.4468917779821516E-3</v>
      </c>
      <c r="H24" s="171">
        <v>7.4769762113678976E-4</v>
      </c>
      <c r="I24" s="171">
        <v>1.5176064605932121E-3</v>
      </c>
      <c r="J24" s="171">
        <v>2.4619245942999964E-4</v>
      </c>
      <c r="K24" s="171">
        <v>1.9001323065498067E-3</v>
      </c>
      <c r="L24" s="172">
        <v>1.926135761818832E-3</v>
      </c>
      <c r="M24" s="171">
        <v>1.4762456721403134E-3</v>
      </c>
      <c r="N24" s="171">
        <v>1.1212503399528622E-3</v>
      </c>
      <c r="O24" s="171">
        <v>2.1994181462448512E-3</v>
      </c>
      <c r="P24" s="171">
        <v>3.3568529146086172E-3</v>
      </c>
      <c r="Q24" s="171">
        <v>4.2730728529509982E-3</v>
      </c>
      <c r="R24" s="171">
        <v>3.8791255024017901E-3</v>
      </c>
      <c r="S24" s="171">
        <v>4.7256813203888056E-3</v>
      </c>
      <c r="T24" s="171">
        <v>5.2382891875257494E-3</v>
      </c>
      <c r="U24" s="171">
        <v>5.9197363389355464E-3</v>
      </c>
    </row>
    <row r="25" spans="1:22">
      <c r="A25" s="9" t="s">
        <v>339</v>
      </c>
      <c r="B25" s="236" t="s">
        <v>340</v>
      </c>
      <c r="C25" s="171">
        <v>3.0085587927070969E-2</v>
      </c>
      <c r="D25" s="171">
        <v>2.9631804006391139E-2</v>
      </c>
      <c r="E25" s="171">
        <v>2.978525005723022E-2</v>
      </c>
      <c r="F25" s="171">
        <v>2.9209678487919284E-2</v>
      </c>
      <c r="G25" s="171">
        <v>2.5286317690078542E-2</v>
      </c>
      <c r="H25" s="171">
        <v>2.4809340361486579E-2</v>
      </c>
      <c r="I25" s="171">
        <v>2.597304773454627E-2</v>
      </c>
      <c r="J25" s="171">
        <v>2.6348075214828154E-2</v>
      </c>
      <c r="K25" s="171">
        <v>2.6462738175283013E-2</v>
      </c>
      <c r="L25" s="171">
        <v>2.6697919928033085E-2</v>
      </c>
      <c r="M25" s="171">
        <v>2.6882438422748761E-2</v>
      </c>
      <c r="N25" s="171">
        <v>2.6640301207462906E-2</v>
      </c>
      <c r="O25" s="171">
        <v>2.5951555290025789E-2</v>
      </c>
      <c r="P25" s="171">
        <v>2.6356155046773078E-2</v>
      </c>
      <c r="Q25" s="171">
        <v>2.6910875776028499E-2</v>
      </c>
      <c r="R25" s="171">
        <v>2.672111097326715E-2</v>
      </c>
      <c r="S25" s="171">
        <v>2.4879364532504483E-2</v>
      </c>
      <c r="T25" s="171">
        <v>2.6260465447763909E-2</v>
      </c>
      <c r="U25" s="171">
        <v>2.6922915438371092E-2</v>
      </c>
    </row>
    <row r="26" spans="1:22">
      <c r="A26" s="9" t="s">
        <v>341</v>
      </c>
      <c r="B26" s="236" t="s">
        <v>342</v>
      </c>
      <c r="C26" s="171">
        <v>0.69021357401243189</v>
      </c>
      <c r="D26" s="171">
        <v>0.66880723774399131</v>
      </c>
      <c r="E26" s="171">
        <v>0.66510489535133688</v>
      </c>
      <c r="F26" s="171">
        <v>0.6783361457049627</v>
      </c>
      <c r="G26" s="171">
        <v>0.78994516696151229</v>
      </c>
      <c r="H26" s="171">
        <v>0.81404032510890778</v>
      </c>
      <c r="I26" s="171">
        <v>0.78551335165968739</v>
      </c>
      <c r="J26" s="171">
        <v>0.83820489648212959</v>
      </c>
      <c r="K26" s="171">
        <v>0.73156392169013995</v>
      </c>
      <c r="L26" s="171">
        <v>0.71977665316782069</v>
      </c>
      <c r="M26" s="171">
        <v>0.71138154107507312</v>
      </c>
      <c r="N26" s="171">
        <v>0.7124230982354115</v>
      </c>
      <c r="O26" s="171">
        <v>0.66757949139565909</v>
      </c>
      <c r="P26" s="171">
        <v>0.63855309638495528</v>
      </c>
      <c r="Q26" s="171">
        <v>0.61127044081725634</v>
      </c>
      <c r="R26" s="171">
        <v>0.62349498141677606</v>
      </c>
      <c r="S26" s="171">
        <v>0.64316899988389931</v>
      </c>
      <c r="T26" s="171">
        <v>0.63742298988042534</v>
      </c>
      <c r="U26" s="171">
        <v>0.60802014938168158</v>
      </c>
    </row>
    <row r="27" spans="1:22">
      <c r="A27" s="9" t="s">
        <v>343</v>
      </c>
      <c r="B27" s="236" t="s">
        <v>344</v>
      </c>
      <c r="C27" s="173">
        <v>-8.7611901084122586E-3</v>
      </c>
      <c r="D27" s="173">
        <v>-8.1655096418732781E-3</v>
      </c>
      <c r="E27" s="173">
        <v>-7.4344284056355129E-3</v>
      </c>
      <c r="F27" s="173">
        <v>-1.1019265042810238E-2</v>
      </c>
      <c r="G27" s="173">
        <v>-7.3614178704639694E-3</v>
      </c>
      <c r="H27" s="173">
        <v>-7.3423123572976595E-3</v>
      </c>
      <c r="I27" s="173">
        <v>-7.5680892642484374E-3</v>
      </c>
      <c r="J27" s="173">
        <v>-7.1360415850934616E-3</v>
      </c>
      <c r="K27" s="173">
        <v>-5.8891227401193028E-3</v>
      </c>
      <c r="L27" s="173">
        <v>-6.2706391046796241E-3</v>
      </c>
      <c r="M27" s="173">
        <v>-7.0587467819406315E-3</v>
      </c>
      <c r="N27" s="173">
        <v>-7.4433428768806188E-3</v>
      </c>
      <c r="O27" s="173">
        <v>-6.2003217661951698E-3</v>
      </c>
      <c r="P27" s="173">
        <v>-6.3959870965057007E-3</v>
      </c>
      <c r="Q27" s="173">
        <v>-6.3267408986380155E-3</v>
      </c>
      <c r="R27" s="173">
        <v>-6.4245735403817856E-3</v>
      </c>
      <c r="S27" s="173">
        <v>-4.7408982114236532E-3</v>
      </c>
      <c r="T27" s="173">
        <v>-4.4486553227213333E-3</v>
      </c>
      <c r="U27" s="173">
        <v>-5.4941097423221565E-3</v>
      </c>
    </row>
    <row r="28" spans="1:22">
      <c r="A28" s="9" t="s">
        <v>398</v>
      </c>
      <c r="B28" s="236" t="s">
        <v>386</v>
      </c>
      <c r="C28" s="35">
        <v>0.97485588036234283</v>
      </c>
      <c r="D28" s="35">
        <v>1.0235750720490218</v>
      </c>
      <c r="E28" s="35">
        <v>1.0266540108391196</v>
      </c>
      <c r="F28" s="35">
        <v>0.9711285154217687</v>
      </c>
      <c r="G28" s="35">
        <v>0.99872390310822767</v>
      </c>
      <c r="H28" s="35">
        <v>1.1872566688401029</v>
      </c>
      <c r="I28" s="35">
        <v>1.199027949508805</v>
      </c>
      <c r="J28" s="35">
        <v>1.1802602317001787</v>
      </c>
      <c r="K28" s="35">
        <v>1.1533403910944258</v>
      </c>
      <c r="L28" s="35">
        <v>1.0800893639134592</v>
      </c>
      <c r="M28" s="35">
        <v>1.0658684211157543</v>
      </c>
      <c r="N28" s="35">
        <v>1.0365983346330054</v>
      </c>
      <c r="O28" s="35">
        <v>1.0344432474879988</v>
      </c>
      <c r="P28" s="35">
        <v>1.0511508829078657</v>
      </c>
      <c r="Q28" s="35">
        <v>1.0540087628799779</v>
      </c>
      <c r="R28" s="35">
        <v>0.96562380037792861</v>
      </c>
      <c r="S28" s="35">
        <v>0.97306526148521522</v>
      </c>
      <c r="T28" s="35">
        <v>1.0125309715238793</v>
      </c>
      <c r="U28" s="35">
        <v>1.0485343886332532</v>
      </c>
    </row>
    <row r="29" spans="1:22">
      <c r="A29" s="9" t="s">
        <v>399</v>
      </c>
      <c r="B29" s="236" t="s">
        <v>400</v>
      </c>
      <c r="C29" s="171">
        <v>0.89139123308409374</v>
      </c>
      <c r="D29" s="171">
        <v>0.90882637050896442</v>
      </c>
      <c r="E29" s="171">
        <v>0.90353699435599266</v>
      </c>
      <c r="F29" s="171">
        <v>0.88208049410550848</v>
      </c>
      <c r="G29" s="171">
        <v>0.90879674295750668</v>
      </c>
      <c r="H29" s="171">
        <v>0.97540491074286817</v>
      </c>
      <c r="I29" s="171">
        <v>1.0081769298740504</v>
      </c>
      <c r="J29" s="171">
        <v>0.98194421449284841</v>
      </c>
      <c r="K29" s="171">
        <v>0.96628234779310029</v>
      </c>
      <c r="L29" s="171">
        <v>0.92230392171639841</v>
      </c>
      <c r="M29" s="171">
        <v>0.93632435150673898</v>
      </c>
      <c r="N29" s="171">
        <v>0.90352444876854221</v>
      </c>
      <c r="O29" s="171">
        <v>0.92447114307634837</v>
      </c>
      <c r="P29" s="171">
        <v>0.94137696165709872</v>
      </c>
      <c r="Q29" s="171">
        <v>0.94032782835091266</v>
      </c>
      <c r="R29" s="171">
        <v>0.87218432234687582</v>
      </c>
      <c r="S29" s="171">
        <v>0.9316855609533401</v>
      </c>
      <c r="T29" s="171">
        <v>0.90507352198422808</v>
      </c>
      <c r="U29" s="171">
        <v>0.92769633642339488</v>
      </c>
    </row>
    <row r="30" spans="1:22" ht="41.4">
      <c r="A30" s="174" t="s">
        <v>453</v>
      </c>
      <c r="B30" s="266" t="s">
        <v>454</v>
      </c>
    </row>
  </sheetData>
  <mergeCells count="1">
    <mergeCell ref="V3:W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ignoredErrors>
    <ignoredError sqref="L9:P9 Q9:U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pageSetUpPr fitToPage="1"/>
  </sheetPr>
  <dimension ref="A1:U32"/>
  <sheetViews>
    <sheetView showGridLines="0" zoomScale="85" zoomScaleNormal="85" workbookViewId="0">
      <pane xSplit="2" topLeftCell="C1" activePane="topRight" state="frozen"/>
      <selection activeCell="C1" sqref="C1:C1048576"/>
      <selection pane="topRight" activeCell="C4" sqref="C4"/>
    </sheetView>
  </sheetViews>
  <sheetFormatPr defaultColWidth="10.33203125" defaultRowHeight="13.8" outlineLevelCol="1"/>
  <cols>
    <col min="1" max="1" width="34.33203125" style="2" customWidth="1"/>
    <col min="2" max="2" width="27.5546875" style="42" customWidth="1" outlineLevel="1"/>
    <col min="3" max="19" width="11.109375" style="42" bestFit="1" customWidth="1"/>
    <col min="20" max="21" width="11.109375" style="2" bestFit="1" customWidth="1"/>
    <col min="22" max="16384" width="10.33203125" style="2"/>
  </cols>
  <sheetData>
    <row r="1" spans="1:21">
      <c r="A1" s="44" t="s">
        <v>0</v>
      </c>
      <c r="B1" s="44" t="s">
        <v>1</v>
      </c>
      <c r="C1" s="44"/>
      <c r="D1" s="44"/>
      <c r="E1" s="44"/>
      <c r="F1" s="44"/>
      <c r="G1" s="44"/>
      <c r="H1" s="44"/>
      <c r="I1" s="44"/>
      <c r="J1" s="44"/>
      <c r="K1" s="44"/>
      <c r="L1" s="44"/>
      <c r="M1" s="44"/>
      <c r="N1" s="44"/>
      <c r="O1" s="44"/>
      <c r="P1" s="44"/>
      <c r="Q1" s="44"/>
      <c r="R1" s="44"/>
      <c r="S1" s="44"/>
      <c r="T1" s="44"/>
    </row>
    <row r="2" spans="1:21">
      <c r="T2" s="42"/>
    </row>
    <row r="3" spans="1:21">
      <c r="A3" s="13" t="s">
        <v>345</v>
      </c>
      <c r="B3" s="13" t="s">
        <v>346</v>
      </c>
      <c r="C3" s="50"/>
      <c r="D3" s="50"/>
      <c r="E3" s="50"/>
      <c r="F3" s="50"/>
      <c r="G3" s="50"/>
      <c r="H3" s="50"/>
      <c r="I3" s="50"/>
      <c r="J3" s="50"/>
      <c r="K3" s="50"/>
      <c r="L3" s="50"/>
      <c r="M3" s="50"/>
      <c r="N3" s="50"/>
      <c r="O3" s="50"/>
      <c r="P3" s="50"/>
      <c r="Q3" s="50"/>
      <c r="R3" s="50"/>
      <c r="S3" s="50"/>
      <c r="T3" s="50"/>
      <c r="U3" s="50"/>
    </row>
    <row r="4" spans="1:21" ht="20.25" customHeight="1">
      <c r="A4" s="32" t="s">
        <v>347</v>
      </c>
      <c r="B4" s="32" t="s">
        <v>348</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1">
      <c r="A5" s="210" t="s">
        <v>350</v>
      </c>
      <c r="B5" s="211" t="s">
        <v>351</v>
      </c>
      <c r="C5" s="228">
        <v>7219</v>
      </c>
      <c r="D5" s="228">
        <v>7321</v>
      </c>
      <c r="E5" s="228">
        <v>7344</v>
      </c>
      <c r="F5" s="228">
        <v>7386</v>
      </c>
      <c r="G5" s="228">
        <v>7417</v>
      </c>
      <c r="H5" s="228">
        <v>7510</v>
      </c>
      <c r="I5" s="228">
        <v>7628</v>
      </c>
      <c r="J5" s="228">
        <v>7978</v>
      </c>
      <c r="K5" s="228">
        <v>8066.2</v>
      </c>
      <c r="L5" s="199">
        <v>8185</v>
      </c>
      <c r="M5" s="199">
        <v>7438</v>
      </c>
      <c r="N5" s="199">
        <v>7588</v>
      </c>
      <c r="O5" s="199">
        <v>7545</v>
      </c>
      <c r="P5" s="199">
        <v>7762</v>
      </c>
      <c r="Q5" s="199">
        <v>4976.6819999999998</v>
      </c>
      <c r="R5" s="199">
        <v>5209.2</v>
      </c>
      <c r="S5" s="199">
        <v>5325.6570000000002</v>
      </c>
      <c r="T5" s="199">
        <v>5326.5</v>
      </c>
      <c r="U5" s="199">
        <v>5544.2720000000008</v>
      </c>
    </row>
    <row r="6" spans="1:21">
      <c r="A6" s="108"/>
      <c r="B6" s="108"/>
      <c r="C6" s="109"/>
      <c r="D6" s="109"/>
      <c r="E6" s="109"/>
      <c r="F6" s="109"/>
      <c r="G6" s="109"/>
      <c r="H6" s="109"/>
      <c r="I6" s="109"/>
      <c r="J6" s="109"/>
      <c r="K6" s="109"/>
      <c r="L6" s="109"/>
      <c r="M6" s="109"/>
      <c r="N6" s="109"/>
      <c r="O6" s="109"/>
      <c r="P6" s="109"/>
      <c r="Q6" s="109"/>
      <c r="R6" s="109"/>
      <c r="S6" s="109"/>
      <c r="T6" s="109"/>
      <c r="U6" s="24"/>
    </row>
    <row r="7" spans="1:21">
      <c r="A7" s="213"/>
      <c r="B7" s="214"/>
      <c r="C7" s="212"/>
      <c r="D7" s="212"/>
      <c r="E7" s="212"/>
      <c r="F7" s="212"/>
      <c r="G7" s="212"/>
      <c r="H7" s="212"/>
      <c r="I7" s="212"/>
      <c r="J7" s="212"/>
      <c r="K7" s="212"/>
      <c r="L7" s="212"/>
      <c r="M7" s="212"/>
      <c r="N7" s="212"/>
      <c r="O7" s="212"/>
      <c r="P7" s="212"/>
      <c r="Q7" s="212"/>
      <c r="R7" s="212"/>
      <c r="S7" s="212"/>
      <c r="T7" s="212"/>
      <c r="U7" s="215"/>
    </row>
    <row r="8" spans="1:21">
      <c r="A8" s="13" t="s">
        <v>422</v>
      </c>
      <c r="B8" s="13" t="s">
        <v>423</v>
      </c>
      <c r="J8" s="212"/>
      <c r="K8" s="212"/>
      <c r="L8" s="212"/>
      <c r="M8" s="212"/>
      <c r="N8" s="212"/>
      <c r="O8" s="212"/>
      <c r="P8" s="212"/>
      <c r="Q8" s="212"/>
      <c r="R8" s="212"/>
      <c r="S8" s="212"/>
      <c r="T8" s="212"/>
      <c r="U8" s="13"/>
    </row>
    <row r="9" spans="1:21" ht="20.25" customHeight="1">
      <c r="A9" s="32" t="s">
        <v>424</v>
      </c>
      <c r="B9" s="32" t="s">
        <v>349</v>
      </c>
      <c r="C9" s="8">
        <f>+C4</f>
        <v>43373</v>
      </c>
      <c r="D9" s="8">
        <v>43281</v>
      </c>
      <c r="E9" s="8" t="s">
        <v>473</v>
      </c>
      <c r="F9" s="8" t="s">
        <v>471</v>
      </c>
      <c r="G9" s="8" t="s">
        <v>467</v>
      </c>
      <c r="H9" s="8" t="s">
        <v>463</v>
      </c>
      <c r="I9" s="8" t="s">
        <v>458</v>
      </c>
      <c r="J9" s="8" t="s">
        <v>455</v>
      </c>
      <c r="K9" s="8" t="s">
        <v>446</v>
      </c>
      <c r="L9" s="8" t="s">
        <v>432</v>
      </c>
      <c r="M9" s="8" t="s">
        <v>413</v>
      </c>
      <c r="N9" s="8" t="s">
        <v>388</v>
      </c>
      <c r="O9" s="8" t="s">
        <v>373</v>
      </c>
      <c r="P9" s="8" t="s">
        <v>6</v>
      </c>
      <c r="Q9" s="8" t="s">
        <v>7</v>
      </c>
      <c r="R9" s="8" t="s">
        <v>8</v>
      </c>
      <c r="S9" s="8" t="s">
        <v>9</v>
      </c>
      <c r="T9" s="8" t="s">
        <v>10</v>
      </c>
      <c r="U9" s="8" t="s">
        <v>11</v>
      </c>
    </row>
    <row r="10" spans="1:21">
      <c r="A10" s="210" t="s">
        <v>434</v>
      </c>
      <c r="B10" s="211" t="s">
        <v>425</v>
      </c>
      <c r="C10" s="199">
        <v>471</v>
      </c>
      <c r="D10" s="199">
        <v>472</v>
      </c>
      <c r="E10" s="199">
        <v>473</v>
      </c>
      <c r="F10" s="199">
        <v>476</v>
      </c>
      <c r="G10" s="199">
        <v>479</v>
      </c>
      <c r="H10" s="199">
        <v>482</v>
      </c>
      <c r="I10" s="199">
        <v>484</v>
      </c>
      <c r="J10" s="199">
        <v>488</v>
      </c>
      <c r="K10" s="199">
        <v>487</v>
      </c>
      <c r="L10" s="199">
        <v>487</v>
      </c>
      <c r="M10" s="199">
        <v>494</v>
      </c>
      <c r="N10" s="199">
        <v>508</v>
      </c>
      <c r="O10" s="199">
        <v>537</v>
      </c>
      <c r="P10" s="199">
        <v>601</v>
      </c>
      <c r="Q10" s="199">
        <v>388</v>
      </c>
      <c r="R10" s="199">
        <v>390</v>
      </c>
      <c r="S10" s="199">
        <v>390</v>
      </c>
      <c r="T10" s="199">
        <v>390</v>
      </c>
      <c r="U10" s="199">
        <v>397</v>
      </c>
    </row>
    <row r="11" spans="1:21" ht="26.4">
      <c r="A11" s="210" t="s">
        <v>435</v>
      </c>
      <c r="B11" s="210" t="s">
        <v>445</v>
      </c>
      <c r="C11" s="198">
        <v>103</v>
      </c>
      <c r="D11" s="198">
        <v>101</v>
      </c>
      <c r="E11" s="198">
        <v>98</v>
      </c>
      <c r="F11" s="198">
        <v>102</v>
      </c>
      <c r="G11" s="198">
        <v>113</v>
      </c>
      <c r="H11" s="198">
        <v>116</v>
      </c>
      <c r="I11" s="198">
        <v>116</v>
      </c>
      <c r="J11" s="198">
        <v>132</v>
      </c>
      <c r="K11" s="198">
        <v>135</v>
      </c>
      <c r="L11" s="199">
        <v>140</v>
      </c>
    </row>
    <row r="12" spans="1:21">
      <c r="A12" s="218"/>
    </row>
    <row r="13" spans="1:21">
      <c r="A13" s="218"/>
    </row>
    <row r="15" spans="1:21">
      <c r="A15" s="219"/>
    </row>
    <row r="22" spans="1:21" ht="17.399999999999999">
      <c r="A22" s="240" t="s">
        <v>469</v>
      </c>
    </row>
    <row r="24" spans="1:21">
      <c r="A24" s="13" t="s">
        <v>345</v>
      </c>
      <c r="B24" s="13" t="s">
        <v>346</v>
      </c>
    </row>
    <row r="25" spans="1:21" ht="19.95" customHeight="1">
      <c r="A25" s="269" t="s">
        <v>347</v>
      </c>
      <c r="B25" s="269" t="s">
        <v>348</v>
      </c>
      <c r="C25" s="233" t="s">
        <v>11</v>
      </c>
      <c r="D25" s="233" t="s">
        <v>10</v>
      </c>
      <c r="E25" s="233" t="s">
        <v>9</v>
      </c>
      <c r="F25" s="233" t="s">
        <v>8</v>
      </c>
      <c r="G25" s="233" t="s">
        <v>7</v>
      </c>
      <c r="H25" s="233" t="s">
        <v>6</v>
      </c>
      <c r="I25" s="233" t="s">
        <v>373</v>
      </c>
      <c r="J25" s="233" t="s">
        <v>388</v>
      </c>
      <c r="K25" s="233" t="s">
        <v>413</v>
      </c>
      <c r="L25" s="233" t="s">
        <v>432</v>
      </c>
      <c r="M25" s="233" t="s">
        <v>446</v>
      </c>
      <c r="N25" s="233" t="s">
        <v>455</v>
      </c>
      <c r="O25" s="233" t="s">
        <v>458</v>
      </c>
      <c r="P25" s="233" t="s">
        <v>463</v>
      </c>
      <c r="Q25" s="233" t="s">
        <v>467</v>
      </c>
      <c r="R25" s="233" t="s">
        <v>471</v>
      </c>
      <c r="S25" s="233" t="s">
        <v>473</v>
      </c>
      <c r="T25" s="233">
        <v>43281</v>
      </c>
      <c r="U25" s="233">
        <v>43373</v>
      </c>
    </row>
    <row r="26" spans="1:21">
      <c r="A26" s="210" t="s">
        <v>350</v>
      </c>
      <c r="B26" s="267" t="s">
        <v>351</v>
      </c>
      <c r="C26" s="199">
        <v>5544.2720000000008</v>
      </c>
      <c r="D26" s="199">
        <v>5326.5</v>
      </c>
      <c r="E26" s="199">
        <v>5325.6570000000002</v>
      </c>
      <c r="F26" s="199">
        <v>5209.2</v>
      </c>
      <c r="G26" s="199">
        <v>4976.6819999999998</v>
      </c>
      <c r="H26" s="199">
        <v>7762</v>
      </c>
      <c r="I26" s="199">
        <v>7545</v>
      </c>
      <c r="J26" s="199">
        <v>7588</v>
      </c>
      <c r="K26" s="199">
        <v>7438</v>
      </c>
      <c r="L26" s="199">
        <v>8185</v>
      </c>
      <c r="M26" s="199">
        <v>8066.2</v>
      </c>
      <c r="N26" s="199">
        <v>7978</v>
      </c>
      <c r="O26" s="228">
        <v>7628</v>
      </c>
      <c r="P26" s="228">
        <v>7510</v>
      </c>
      <c r="Q26" s="228">
        <v>7417</v>
      </c>
      <c r="R26" s="228">
        <v>7386</v>
      </c>
      <c r="S26" s="228">
        <v>7344</v>
      </c>
      <c r="T26" s="228">
        <v>7321</v>
      </c>
      <c r="U26" s="228">
        <v>7219</v>
      </c>
    </row>
    <row r="27" spans="1:21">
      <c r="A27" s="108"/>
      <c r="B27" s="108"/>
      <c r="C27" s="24"/>
      <c r="D27" s="24"/>
      <c r="E27" s="24"/>
      <c r="F27" s="109"/>
      <c r="G27" s="109"/>
      <c r="H27" s="109"/>
      <c r="I27" s="109"/>
      <c r="J27" s="109"/>
      <c r="K27" s="109"/>
      <c r="L27" s="109"/>
      <c r="M27" s="109"/>
      <c r="N27" s="109"/>
      <c r="O27" s="109"/>
      <c r="P27" s="109"/>
      <c r="Q27" s="109"/>
      <c r="R27" s="109"/>
      <c r="S27" s="109"/>
      <c r="T27" s="109"/>
      <c r="U27" s="109"/>
    </row>
    <row r="28" spans="1:21">
      <c r="A28" s="213"/>
      <c r="B28" s="214"/>
      <c r="C28" s="215"/>
      <c r="D28" s="215"/>
      <c r="E28" s="215"/>
      <c r="F28" s="212"/>
      <c r="G28" s="212"/>
      <c r="H28" s="212"/>
      <c r="I28" s="212"/>
      <c r="J28" s="212"/>
      <c r="K28" s="212"/>
      <c r="L28" s="212"/>
      <c r="M28" s="212"/>
      <c r="N28" s="212"/>
      <c r="O28" s="212"/>
      <c r="P28" s="212"/>
      <c r="Q28" s="212"/>
      <c r="R28" s="212"/>
      <c r="S28" s="212"/>
      <c r="T28" s="212"/>
      <c r="U28" s="212"/>
    </row>
    <row r="29" spans="1:21">
      <c r="A29" s="13" t="s">
        <v>422</v>
      </c>
      <c r="B29" s="13" t="s">
        <v>423</v>
      </c>
      <c r="C29" s="13"/>
      <c r="D29" s="13"/>
      <c r="E29" s="13"/>
      <c r="F29" s="212"/>
      <c r="G29" s="212"/>
      <c r="H29" s="212"/>
      <c r="I29" s="212"/>
      <c r="J29" s="212"/>
      <c r="K29" s="212"/>
      <c r="L29" s="212"/>
      <c r="M29" s="212"/>
      <c r="N29" s="212"/>
      <c r="O29" s="212"/>
      <c r="P29" s="212"/>
      <c r="T29" s="42"/>
      <c r="U29" s="42"/>
    </row>
    <row r="30" spans="1:21" ht="19.95" customHeight="1">
      <c r="A30" s="269" t="s">
        <v>424</v>
      </c>
      <c r="B30" s="269" t="s">
        <v>349</v>
      </c>
      <c r="C30" s="233" t="s">
        <v>11</v>
      </c>
      <c r="D30" s="233" t="s">
        <v>10</v>
      </c>
      <c r="E30" s="233" t="s">
        <v>9</v>
      </c>
      <c r="F30" s="233" t="s">
        <v>8</v>
      </c>
      <c r="G30" s="233" t="s">
        <v>7</v>
      </c>
      <c r="H30" s="233" t="s">
        <v>6</v>
      </c>
      <c r="I30" s="233" t="s">
        <v>373</v>
      </c>
      <c r="J30" s="233" t="s">
        <v>388</v>
      </c>
      <c r="K30" s="233" t="s">
        <v>413</v>
      </c>
      <c r="L30" s="233" t="s">
        <v>432</v>
      </c>
      <c r="M30" s="233" t="s">
        <v>446</v>
      </c>
      <c r="N30" s="233" t="s">
        <v>455</v>
      </c>
      <c r="O30" s="233" t="s">
        <v>458</v>
      </c>
      <c r="P30" s="233" t="s">
        <v>463</v>
      </c>
      <c r="Q30" s="233" t="s">
        <v>467</v>
      </c>
      <c r="R30" s="233" t="s">
        <v>471</v>
      </c>
      <c r="S30" s="233" t="s">
        <v>473</v>
      </c>
      <c r="T30" s="233">
        <v>43281</v>
      </c>
      <c r="U30" s="233">
        <v>43373</v>
      </c>
    </row>
    <row r="31" spans="1:21">
      <c r="A31" s="210" t="s">
        <v>434</v>
      </c>
      <c r="B31" s="267" t="s">
        <v>425</v>
      </c>
      <c r="C31" s="199">
        <v>397</v>
      </c>
      <c r="D31" s="199">
        <v>390</v>
      </c>
      <c r="E31" s="199">
        <v>390</v>
      </c>
      <c r="F31" s="199">
        <v>390</v>
      </c>
      <c r="G31" s="199">
        <v>388</v>
      </c>
      <c r="H31" s="199">
        <v>601</v>
      </c>
      <c r="I31" s="199">
        <v>537</v>
      </c>
      <c r="J31" s="199">
        <v>508</v>
      </c>
      <c r="K31" s="199">
        <v>494</v>
      </c>
      <c r="L31" s="199">
        <v>487</v>
      </c>
      <c r="M31" s="199">
        <v>487</v>
      </c>
      <c r="N31" s="199">
        <v>488</v>
      </c>
      <c r="O31" s="199">
        <v>484</v>
      </c>
      <c r="P31" s="199">
        <v>482</v>
      </c>
      <c r="Q31" s="199">
        <v>479</v>
      </c>
      <c r="R31" s="199">
        <v>476</v>
      </c>
      <c r="S31" s="199">
        <v>473</v>
      </c>
      <c r="T31" s="199">
        <v>472</v>
      </c>
      <c r="U31" s="199">
        <v>471</v>
      </c>
    </row>
    <row r="32" spans="1:21" ht="26.4">
      <c r="A32" s="210" t="s">
        <v>435</v>
      </c>
      <c r="B32" s="210" t="s">
        <v>445</v>
      </c>
      <c r="C32" s="199"/>
      <c r="D32" s="199"/>
      <c r="E32" s="199"/>
      <c r="F32" s="199"/>
      <c r="G32" s="199"/>
      <c r="H32" s="199"/>
      <c r="I32" s="199"/>
      <c r="J32" s="199"/>
      <c r="K32" s="199"/>
      <c r="L32" s="199">
        <v>140</v>
      </c>
      <c r="M32" s="199">
        <v>135</v>
      </c>
      <c r="N32" s="199">
        <v>132</v>
      </c>
      <c r="O32" s="198">
        <v>116</v>
      </c>
      <c r="P32" s="198">
        <v>116</v>
      </c>
      <c r="Q32" s="198">
        <v>113</v>
      </c>
      <c r="R32" s="198">
        <v>102</v>
      </c>
      <c r="S32" s="198">
        <v>98</v>
      </c>
      <c r="T32" s="198">
        <v>101</v>
      </c>
      <c r="U32" s="198">
        <v>103</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pageSetUpPr fitToPage="1"/>
  </sheetPr>
  <dimension ref="A1:AA130"/>
  <sheetViews>
    <sheetView showGridLines="0" zoomScale="85" zoomScaleNormal="85" workbookViewId="0">
      <pane xSplit="2" topLeftCell="C1" activePane="topRight" state="frozen"/>
      <selection pane="topRight" activeCell="C4" sqref="C4"/>
    </sheetView>
  </sheetViews>
  <sheetFormatPr defaultColWidth="10.33203125" defaultRowHeight="13.8" outlineLevelCol="1"/>
  <cols>
    <col min="1" max="1" width="49.6640625" style="2" customWidth="1"/>
    <col min="2" max="2" width="40.33203125" style="3" customWidth="1" outlineLevel="1"/>
    <col min="3" max="21" width="13.6640625" style="2" customWidth="1"/>
    <col min="22" max="22" width="12.88671875" style="2" customWidth="1"/>
    <col min="23" max="23" width="12.5546875" style="2" customWidth="1"/>
    <col min="24" max="24" width="1.6640625" style="2" customWidth="1"/>
    <col min="25" max="25" width="12.88671875" style="2" customWidth="1"/>
    <col min="26" max="26" width="12.5546875" style="2" customWidth="1"/>
    <col min="27" max="27" width="12.88671875" style="2" customWidth="1"/>
    <col min="28" max="16384" width="10.33203125" style="2"/>
  </cols>
  <sheetData>
    <row r="1" spans="1:27" s="1" customFormat="1">
      <c r="A1" s="44" t="s">
        <v>0</v>
      </c>
      <c r="B1" s="44" t="s">
        <v>1</v>
      </c>
      <c r="C1" s="44"/>
      <c r="D1" s="44"/>
      <c r="E1" s="44"/>
      <c r="F1" s="44"/>
      <c r="G1" s="44"/>
      <c r="H1" s="44"/>
      <c r="I1" s="44"/>
      <c r="J1" s="44"/>
      <c r="K1" s="44"/>
      <c r="L1" s="44"/>
      <c r="M1" s="44"/>
      <c r="N1" s="44"/>
      <c r="O1" s="136"/>
      <c r="P1" s="136"/>
      <c r="Q1" s="12"/>
      <c r="R1" s="12"/>
      <c r="S1" s="12"/>
      <c r="T1" s="12"/>
      <c r="U1" s="2"/>
      <c r="V1" s="2"/>
      <c r="W1" s="2"/>
      <c r="X1" s="2"/>
      <c r="Y1" s="2"/>
      <c r="Z1" s="2"/>
      <c r="AA1" s="2"/>
    </row>
    <row r="2" spans="1:27">
      <c r="C2" s="3"/>
      <c r="D2" s="3"/>
      <c r="E2" s="3"/>
      <c r="F2" s="3"/>
      <c r="G2" s="3"/>
      <c r="H2" s="3"/>
      <c r="I2" s="3"/>
      <c r="J2" s="3"/>
      <c r="K2" s="3"/>
      <c r="L2" s="3"/>
      <c r="M2" s="3"/>
      <c r="N2" s="3"/>
      <c r="O2" s="4"/>
      <c r="P2" s="4"/>
      <c r="Q2" s="4"/>
      <c r="R2" s="4"/>
      <c r="S2" s="4"/>
      <c r="T2" s="4"/>
      <c r="V2" s="137"/>
      <c r="W2" s="35"/>
    </row>
    <row r="3" spans="1:27">
      <c r="A3" s="5" t="s">
        <v>2</v>
      </c>
      <c r="B3" s="6" t="s">
        <v>3</v>
      </c>
      <c r="C3" s="6"/>
      <c r="D3" s="6"/>
      <c r="E3" s="6"/>
      <c r="F3" s="6"/>
      <c r="G3" s="6"/>
      <c r="H3" s="6"/>
      <c r="I3" s="6"/>
      <c r="J3" s="6"/>
      <c r="K3" s="6"/>
      <c r="L3" s="6"/>
      <c r="M3" s="6"/>
      <c r="N3" s="181"/>
      <c r="O3" s="6"/>
      <c r="P3" s="138"/>
      <c r="Q3" s="138"/>
      <c r="R3" s="138"/>
      <c r="S3" s="138"/>
      <c r="T3" s="138"/>
      <c r="U3" s="138"/>
    </row>
    <row r="4" spans="1:27" ht="30" customHeight="1">
      <c r="A4" s="7" t="s">
        <v>4</v>
      </c>
      <c r="B4" s="7" t="s">
        <v>5</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7">
      <c r="A5" s="28"/>
      <c r="B5" s="68"/>
      <c r="C5" s="139"/>
      <c r="D5" s="139"/>
      <c r="E5" s="139"/>
      <c r="F5" s="139"/>
      <c r="G5" s="139"/>
      <c r="H5" s="139"/>
      <c r="I5" s="139"/>
      <c r="J5" s="139"/>
      <c r="K5" s="139"/>
      <c r="L5" s="139"/>
      <c r="M5" s="139"/>
      <c r="N5" s="139"/>
      <c r="O5" s="139"/>
      <c r="P5" s="139"/>
      <c r="Q5" s="139"/>
      <c r="R5" s="139"/>
      <c r="S5" s="139"/>
      <c r="T5" s="139"/>
      <c r="U5" s="139"/>
    </row>
    <row r="6" spans="1:27">
      <c r="A6" s="108" t="s">
        <v>12</v>
      </c>
      <c r="B6" s="54" t="s">
        <v>13</v>
      </c>
      <c r="C6" s="140">
        <v>2053468</v>
      </c>
      <c r="D6" s="140">
        <v>1348342</v>
      </c>
      <c r="E6" s="140">
        <v>635030</v>
      </c>
      <c r="F6" s="140">
        <v>2665218</v>
      </c>
      <c r="G6" s="140">
        <v>2011377</v>
      </c>
      <c r="H6" s="140">
        <v>1317560</v>
      </c>
      <c r="I6" s="140">
        <v>652353</v>
      </c>
      <c r="J6" s="140">
        <v>2584563</v>
      </c>
      <c r="K6" s="140">
        <v>1929628</v>
      </c>
      <c r="L6" s="140">
        <f>L36+M36</f>
        <v>1270607</v>
      </c>
      <c r="M6" s="140">
        <v>622538</v>
      </c>
      <c r="N6" s="140">
        <v>2069758</v>
      </c>
      <c r="O6" s="140">
        <v>1466703</v>
      </c>
      <c r="P6" s="140">
        <v>901581</v>
      </c>
      <c r="Q6" s="140">
        <v>402617</v>
      </c>
      <c r="R6" s="140">
        <v>1795097</v>
      </c>
      <c r="S6" s="140">
        <v>1340613</v>
      </c>
      <c r="T6" s="140">
        <v>864176</v>
      </c>
      <c r="U6" s="140">
        <v>425840</v>
      </c>
    </row>
    <row r="7" spans="1:27">
      <c r="A7" s="108" t="s">
        <v>14</v>
      </c>
      <c r="B7" s="54" t="s">
        <v>15</v>
      </c>
      <c r="C7" s="141">
        <v>-600389</v>
      </c>
      <c r="D7" s="141">
        <v>-402852</v>
      </c>
      <c r="E7" s="141">
        <v>-185118</v>
      </c>
      <c r="F7" s="141">
        <v>-738474</v>
      </c>
      <c r="G7" s="141">
        <v>-559304</v>
      </c>
      <c r="H7" s="141">
        <v>-369270</v>
      </c>
      <c r="I7" s="141">
        <v>-185538</v>
      </c>
      <c r="J7" s="141">
        <v>-758411</v>
      </c>
      <c r="K7" s="141">
        <v>-566500</v>
      </c>
      <c r="L7" s="141">
        <f t="shared" ref="L7:L24" si="0">L37+M37</f>
        <v>-374668</v>
      </c>
      <c r="M7" s="141">
        <v>-187117</v>
      </c>
      <c r="N7" s="141">
        <v>-647111</v>
      </c>
      <c r="O7" s="141">
        <v>-470315</v>
      </c>
      <c r="P7" s="141">
        <v>-310860</v>
      </c>
      <c r="Q7" s="141">
        <v>-148931</v>
      </c>
      <c r="R7" s="141">
        <v>-676813</v>
      </c>
      <c r="S7" s="141">
        <v>-497726</v>
      </c>
      <c r="T7" s="141">
        <v>-317351</v>
      </c>
      <c r="U7" s="141">
        <v>-155260</v>
      </c>
    </row>
    <row r="8" spans="1:27">
      <c r="A8" s="142" t="s">
        <v>16</v>
      </c>
      <c r="B8" s="58" t="s">
        <v>17</v>
      </c>
      <c r="C8" s="143">
        <v>1453079</v>
      </c>
      <c r="D8" s="143">
        <v>945490</v>
      </c>
      <c r="E8" s="143">
        <v>449912</v>
      </c>
      <c r="F8" s="143">
        <v>1926744</v>
      </c>
      <c r="G8" s="143">
        <v>1452073</v>
      </c>
      <c r="H8" s="143">
        <v>948290</v>
      </c>
      <c r="I8" s="143">
        <v>466815</v>
      </c>
      <c r="J8" s="143">
        <v>1826152</v>
      </c>
      <c r="K8" s="143">
        <f>K6+K7</f>
        <v>1363128</v>
      </c>
      <c r="L8" s="143">
        <f t="shared" si="0"/>
        <v>895939</v>
      </c>
      <c r="M8" s="143">
        <f>M6+M7</f>
        <v>435421</v>
      </c>
      <c r="N8" s="143">
        <f>N6+N7</f>
        <v>1422647</v>
      </c>
      <c r="O8" s="143">
        <f t="shared" ref="O8:U8" si="1">O6+O7</f>
        <v>996388</v>
      </c>
      <c r="P8" s="143">
        <f t="shared" si="1"/>
        <v>590721</v>
      </c>
      <c r="Q8" s="143">
        <f t="shared" si="1"/>
        <v>253686</v>
      </c>
      <c r="R8" s="143">
        <f t="shared" si="1"/>
        <v>1118284</v>
      </c>
      <c r="S8" s="143">
        <f t="shared" si="1"/>
        <v>842887</v>
      </c>
      <c r="T8" s="143">
        <f t="shared" si="1"/>
        <v>546825</v>
      </c>
      <c r="U8" s="143">
        <f t="shared" si="1"/>
        <v>270580</v>
      </c>
    </row>
    <row r="9" spans="1:27">
      <c r="A9" s="108"/>
      <c r="B9" s="54"/>
      <c r="C9" s="140"/>
      <c r="D9" s="140"/>
      <c r="E9" s="140"/>
      <c r="F9" s="140"/>
      <c r="G9" s="140"/>
      <c r="H9" s="140"/>
      <c r="I9" s="140"/>
      <c r="J9" s="140"/>
      <c r="K9" s="140"/>
      <c r="L9" s="140"/>
      <c r="M9" s="140"/>
      <c r="N9" s="140"/>
      <c r="O9" s="140"/>
      <c r="P9" s="140"/>
      <c r="Q9" s="140"/>
      <c r="R9" s="140"/>
      <c r="S9" s="140"/>
      <c r="T9" s="140"/>
      <c r="U9" s="140"/>
    </row>
    <row r="10" spans="1:27">
      <c r="A10" s="108" t="s">
        <v>18</v>
      </c>
      <c r="B10" s="54" t="s">
        <v>19</v>
      </c>
      <c r="C10" s="140">
        <v>495399</v>
      </c>
      <c r="D10" s="140">
        <v>321650</v>
      </c>
      <c r="E10" s="140">
        <v>149911</v>
      </c>
      <c r="F10" s="140">
        <v>601481</v>
      </c>
      <c r="G10" s="140">
        <v>458435</v>
      </c>
      <c r="H10" s="140">
        <v>307991</v>
      </c>
      <c r="I10" s="140">
        <v>148505</v>
      </c>
      <c r="J10" s="140">
        <v>608012</v>
      </c>
      <c r="K10" s="140">
        <v>453786</v>
      </c>
      <c r="L10" s="140">
        <f t="shared" si="0"/>
        <v>293673</v>
      </c>
      <c r="M10" s="140">
        <v>146553</v>
      </c>
      <c r="N10" s="140">
        <v>493845</v>
      </c>
      <c r="O10" s="140">
        <v>348189</v>
      </c>
      <c r="P10" s="140">
        <v>209877</v>
      </c>
      <c r="Q10" s="140">
        <v>82267</v>
      </c>
      <c r="R10" s="140">
        <v>357243</v>
      </c>
      <c r="S10" s="140">
        <v>269357</v>
      </c>
      <c r="T10" s="140">
        <v>176588</v>
      </c>
      <c r="U10" s="140">
        <v>84293</v>
      </c>
    </row>
    <row r="11" spans="1:27">
      <c r="A11" s="108" t="s">
        <v>20</v>
      </c>
      <c r="B11" s="54" t="s">
        <v>21</v>
      </c>
      <c r="C11" s="141">
        <v>-110727</v>
      </c>
      <c r="D11" s="141">
        <v>-68993</v>
      </c>
      <c r="E11" s="141">
        <v>-29237</v>
      </c>
      <c r="F11" s="141">
        <v>-115502</v>
      </c>
      <c r="G11" s="141">
        <v>-86871</v>
      </c>
      <c r="H11" s="141">
        <v>-55952</v>
      </c>
      <c r="I11" s="141">
        <v>-20680</v>
      </c>
      <c r="J11" s="141">
        <v>-114792</v>
      </c>
      <c r="K11" s="141">
        <v>-78206</v>
      </c>
      <c r="L11" s="141">
        <f t="shared" si="0"/>
        <v>-48746</v>
      </c>
      <c r="M11" s="141">
        <v>-23516</v>
      </c>
      <c r="N11" s="141">
        <v>-71143</v>
      </c>
      <c r="O11" s="141">
        <v>-46603</v>
      </c>
      <c r="P11" s="141">
        <v>-27268</v>
      </c>
      <c r="Q11" s="141">
        <v>-10405</v>
      </c>
      <c r="R11" s="141">
        <v>-46744</v>
      </c>
      <c r="S11" s="141">
        <v>-35200</v>
      </c>
      <c r="T11" s="141">
        <v>-22799</v>
      </c>
      <c r="U11" s="141">
        <v>-11741</v>
      </c>
    </row>
    <row r="12" spans="1:27">
      <c r="A12" s="142" t="s">
        <v>22</v>
      </c>
      <c r="B12" s="58" t="s">
        <v>23</v>
      </c>
      <c r="C12" s="143">
        <v>384672</v>
      </c>
      <c r="D12" s="143">
        <v>252657</v>
      </c>
      <c r="E12" s="143">
        <v>120674</v>
      </c>
      <c r="F12" s="143">
        <v>485979</v>
      </c>
      <c r="G12" s="143">
        <v>371564</v>
      </c>
      <c r="H12" s="143">
        <v>252039</v>
      </c>
      <c r="I12" s="143">
        <v>127825</v>
      </c>
      <c r="J12" s="143">
        <v>493220</v>
      </c>
      <c r="K12" s="143">
        <f>K10+K11</f>
        <v>375580</v>
      </c>
      <c r="L12" s="143">
        <f t="shared" si="0"/>
        <v>244927</v>
      </c>
      <c r="M12" s="143">
        <f>M10+M11</f>
        <v>123037</v>
      </c>
      <c r="N12" s="143">
        <f t="shared" ref="N12:U12" si="2">N10+N11</f>
        <v>422702</v>
      </c>
      <c r="O12" s="143">
        <f t="shared" si="2"/>
        <v>301586</v>
      </c>
      <c r="P12" s="143">
        <f t="shared" si="2"/>
        <v>182609</v>
      </c>
      <c r="Q12" s="143">
        <f t="shared" si="2"/>
        <v>71862</v>
      </c>
      <c r="R12" s="143">
        <f t="shared" si="2"/>
        <v>310499</v>
      </c>
      <c r="S12" s="143">
        <f t="shared" si="2"/>
        <v>234157</v>
      </c>
      <c r="T12" s="143">
        <f t="shared" si="2"/>
        <v>153789</v>
      </c>
      <c r="U12" s="143">
        <f t="shared" si="2"/>
        <v>72552</v>
      </c>
    </row>
    <row r="13" spans="1:27">
      <c r="A13" s="108"/>
      <c r="B13" s="54"/>
      <c r="C13" s="140"/>
      <c r="D13" s="140"/>
      <c r="E13" s="140"/>
      <c r="F13" s="140"/>
      <c r="G13" s="140"/>
      <c r="H13" s="140"/>
      <c r="I13" s="140"/>
      <c r="J13" s="140"/>
      <c r="K13" s="140"/>
      <c r="L13" s="140"/>
      <c r="M13" s="140"/>
      <c r="N13" s="140"/>
      <c r="O13" s="140"/>
      <c r="P13" s="140"/>
      <c r="Q13" s="140"/>
      <c r="R13" s="140"/>
      <c r="S13" s="140"/>
      <c r="T13" s="140"/>
      <c r="U13" s="140"/>
    </row>
    <row r="14" spans="1:27">
      <c r="A14" s="108" t="s">
        <v>24</v>
      </c>
      <c r="B14" s="54" t="s">
        <v>25</v>
      </c>
      <c r="C14" s="140">
        <v>4780</v>
      </c>
      <c r="D14" s="140">
        <v>809</v>
      </c>
      <c r="E14" s="140">
        <v>25</v>
      </c>
      <c r="F14" s="140">
        <v>10360</v>
      </c>
      <c r="G14" s="140">
        <v>4693</v>
      </c>
      <c r="H14" s="140">
        <v>4693</v>
      </c>
      <c r="I14" s="140">
        <v>23</v>
      </c>
      <c r="J14" s="140">
        <v>5801</v>
      </c>
      <c r="K14" s="140">
        <v>5777</v>
      </c>
      <c r="L14" s="140">
        <f t="shared" si="0"/>
        <v>5758</v>
      </c>
      <c r="M14" s="140">
        <v>0</v>
      </c>
      <c r="N14" s="140">
        <v>4394</v>
      </c>
      <c r="O14" s="140">
        <v>4394</v>
      </c>
      <c r="P14" s="140">
        <v>5230</v>
      </c>
      <c r="Q14" s="140">
        <v>0</v>
      </c>
      <c r="R14" s="140">
        <v>3303</v>
      </c>
      <c r="S14" s="140">
        <v>3302</v>
      </c>
      <c r="T14" s="140">
        <v>3302</v>
      </c>
      <c r="U14" s="140">
        <v>0</v>
      </c>
    </row>
    <row r="15" spans="1:27">
      <c r="A15" s="108" t="s">
        <v>26</v>
      </c>
      <c r="B15" s="54" t="s">
        <v>27</v>
      </c>
      <c r="C15" s="140">
        <v>201096</v>
      </c>
      <c r="D15" s="140">
        <v>138590</v>
      </c>
      <c r="E15" s="140">
        <v>75412</v>
      </c>
      <c r="F15" s="140">
        <v>251408</v>
      </c>
      <c r="G15" s="140">
        <v>186112</v>
      </c>
      <c r="H15" s="140">
        <v>126458</v>
      </c>
      <c r="I15" s="140">
        <v>65661</v>
      </c>
      <c r="J15" s="140">
        <v>255191</v>
      </c>
      <c r="K15" s="140">
        <v>177652</v>
      </c>
      <c r="L15" s="140">
        <f t="shared" si="0"/>
        <v>109855</v>
      </c>
      <c r="M15" s="140">
        <v>52035</v>
      </c>
      <c r="N15" s="140">
        <v>183461</v>
      </c>
      <c r="O15" s="140">
        <v>121106</v>
      </c>
      <c r="P15" s="140">
        <v>67864</v>
      </c>
      <c r="Q15" s="140">
        <v>20055</v>
      </c>
      <c r="R15" s="140">
        <v>63723</v>
      </c>
      <c r="S15" s="140">
        <v>43391</v>
      </c>
      <c r="T15" s="140">
        <v>24874</v>
      </c>
      <c r="U15" s="140">
        <v>13721</v>
      </c>
    </row>
    <row r="16" spans="1:27">
      <c r="A16" s="108" t="s">
        <v>28</v>
      </c>
      <c r="B16" s="54" t="s">
        <v>29</v>
      </c>
      <c r="C16" s="140">
        <v>30626</v>
      </c>
      <c r="D16" s="140">
        <v>6726</v>
      </c>
      <c r="E16" s="140">
        <v>8393</v>
      </c>
      <c r="F16" s="140">
        <v>28398</v>
      </c>
      <c r="G16" s="140">
        <v>25543</v>
      </c>
      <c r="H16" s="140">
        <v>21095</v>
      </c>
      <c r="I16" s="140">
        <v>984</v>
      </c>
      <c r="J16" s="140">
        <v>46199</v>
      </c>
      <c r="K16" s="140">
        <v>42437</v>
      </c>
      <c r="L16" s="140">
        <f t="shared" si="0"/>
        <v>42433</v>
      </c>
      <c r="M16" s="140">
        <v>474</v>
      </c>
      <c r="N16" s="140">
        <v>47752</v>
      </c>
      <c r="O16" s="140">
        <v>35305</v>
      </c>
      <c r="P16" s="140">
        <v>35200</v>
      </c>
      <c r="Q16" s="140">
        <v>23033</v>
      </c>
      <c r="R16" s="140">
        <v>24465</v>
      </c>
      <c r="S16" s="140">
        <v>5389</v>
      </c>
      <c r="T16" s="140">
        <v>5476</v>
      </c>
      <c r="U16" s="140">
        <v>3169</v>
      </c>
    </row>
    <row r="17" spans="1:21">
      <c r="A17" s="108" t="s">
        <v>30</v>
      </c>
      <c r="B17" s="54" t="s">
        <v>31</v>
      </c>
      <c r="C17" s="140">
        <v>4612</v>
      </c>
      <c r="D17" s="140">
        <v>2823</v>
      </c>
      <c r="E17" s="140">
        <v>1516</v>
      </c>
      <c r="F17" s="140">
        <v>3304</v>
      </c>
      <c r="G17" s="140">
        <v>5436</v>
      </c>
      <c r="H17" s="140">
        <v>1643</v>
      </c>
      <c r="I17" s="140">
        <v>821</v>
      </c>
      <c r="J17" s="140">
        <v>-77</v>
      </c>
      <c r="K17" s="140">
        <v>256</v>
      </c>
      <c r="L17" s="140">
        <f t="shared" si="0"/>
        <v>140</v>
      </c>
      <c r="M17" s="140">
        <v>361</v>
      </c>
      <c r="N17" s="140">
        <v>0</v>
      </c>
      <c r="O17" s="140">
        <v>0</v>
      </c>
      <c r="P17" s="140">
        <v>0</v>
      </c>
      <c r="Q17" s="140">
        <v>0</v>
      </c>
      <c r="R17" s="140">
        <v>-156</v>
      </c>
      <c r="S17" s="140">
        <v>-156</v>
      </c>
      <c r="T17" s="140">
        <v>-156</v>
      </c>
      <c r="U17" s="140">
        <v>-135</v>
      </c>
    </row>
    <row r="18" spans="1:21">
      <c r="A18" s="108" t="s">
        <v>32</v>
      </c>
      <c r="B18" s="54" t="s">
        <v>33</v>
      </c>
      <c r="C18" s="140">
        <v>68441</v>
      </c>
      <c r="D18" s="140">
        <v>52673</v>
      </c>
      <c r="E18" s="140">
        <v>38683</v>
      </c>
      <c r="F18" s="140">
        <v>131282</v>
      </c>
      <c r="G18" s="140">
        <v>102319</v>
      </c>
      <c r="H18" s="140">
        <v>65716</v>
      </c>
      <c r="I18" s="140">
        <v>23797</v>
      </c>
      <c r="J18" s="140">
        <v>130324</v>
      </c>
      <c r="K18" s="140">
        <v>105410</v>
      </c>
      <c r="L18" s="140">
        <f t="shared" si="0"/>
        <v>83780</v>
      </c>
      <c r="M18" s="140">
        <v>31073</v>
      </c>
      <c r="N18" s="140">
        <v>60811</v>
      </c>
      <c r="O18" s="140">
        <v>38317</v>
      </c>
      <c r="P18" s="140">
        <v>16915</v>
      </c>
      <c r="Q18" s="140">
        <v>6357</v>
      </c>
      <c r="R18" s="140">
        <v>37937</v>
      </c>
      <c r="S18" s="140">
        <v>28169</v>
      </c>
      <c r="T18" s="140">
        <v>16390</v>
      </c>
      <c r="U18" s="140">
        <v>5632</v>
      </c>
    </row>
    <row r="19" spans="1:21" ht="26.4">
      <c r="A19" s="108" t="s">
        <v>34</v>
      </c>
      <c r="B19" s="54" t="s">
        <v>35</v>
      </c>
      <c r="C19" s="140">
        <v>-219115</v>
      </c>
      <c r="D19" s="140">
        <v>-117343</v>
      </c>
      <c r="E19" s="140">
        <v>-62354</v>
      </c>
      <c r="F19" s="140">
        <v>-355299</v>
      </c>
      <c r="G19" s="140">
        <v>-265187</v>
      </c>
      <c r="H19" s="140">
        <v>-178023</v>
      </c>
      <c r="I19" s="140">
        <v>-85999</v>
      </c>
      <c r="J19" s="140">
        <v>-398883</v>
      </c>
      <c r="K19" s="140">
        <v>-281737</v>
      </c>
      <c r="L19" s="140">
        <f t="shared" si="0"/>
        <v>-165815</v>
      </c>
      <c r="M19" s="140">
        <v>-77282</v>
      </c>
      <c r="N19" s="140">
        <v>-301876</v>
      </c>
      <c r="O19" s="140">
        <v>-225972</v>
      </c>
      <c r="P19" s="140">
        <v>-133439</v>
      </c>
      <c r="Q19" s="140">
        <v>-54759</v>
      </c>
      <c r="R19" s="140">
        <v>-310966</v>
      </c>
      <c r="S19" s="140">
        <v>-155383</v>
      </c>
      <c r="T19" s="140">
        <v>-111153</v>
      </c>
      <c r="U19" s="140">
        <v>-57776</v>
      </c>
    </row>
    <row r="20" spans="1:21">
      <c r="A20" s="108" t="s">
        <v>36</v>
      </c>
      <c r="B20" s="54" t="s">
        <v>37</v>
      </c>
      <c r="C20" s="140">
        <v>-1134701</v>
      </c>
      <c r="D20" s="140">
        <v>-773297</v>
      </c>
      <c r="E20" s="140">
        <v>-380088</v>
      </c>
      <c r="F20" s="140">
        <v>-1506866</v>
      </c>
      <c r="G20" s="140">
        <v>-1119990</v>
      </c>
      <c r="H20" s="140">
        <v>-773152</v>
      </c>
      <c r="I20" s="140">
        <v>-388959</v>
      </c>
      <c r="J20" s="140">
        <v>-1674356</v>
      </c>
      <c r="K20" s="140">
        <v>-1264891</v>
      </c>
      <c r="L20" s="140">
        <f t="shared" si="0"/>
        <v>-856111</v>
      </c>
      <c r="M20" s="140">
        <v>-410220</v>
      </c>
      <c r="N20" s="140">
        <v>-1569283</v>
      </c>
      <c r="O20" s="140">
        <v>-1022165</v>
      </c>
      <c r="P20" s="140">
        <v>-632773</v>
      </c>
      <c r="Q20" s="140">
        <v>-259802</v>
      </c>
      <c r="R20" s="140">
        <v>-930525</v>
      </c>
      <c r="S20" s="140">
        <v>-680714</v>
      </c>
      <c r="T20" s="140">
        <v>-444867</v>
      </c>
      <c r="U20" s="140">
        <v>-224009</v>
      </c>
    </row>
    <row r="21" spans="1:21">
      <c r="A21" s="108" t="s">
        <v>38</v>
      </c>
      <c r="B21" s="54" t="s">
        <v>39</v>
      </c>
      <c r="C21" s="140">
        <v>-124226</v>
      </c>
      <c r="D21" s="140">
        <v>-82662</v>
      </c>
      <c r="E21" s="140">
        <v>-40933</v>
      </c>
      <c r="F21" s="140">
        <v>-174064</v>
      </c>
      <c r="G21" s="140">
        <v>-130500</v>
      </c>
      <c r="H21" s="140">
        <v>-91984</v>
      </c>
      <c r="I21" s="140">
        <v>-47891</v>
      </c>
      <c r="J21" s="140">
        <v>-206597</v>
      </c>
      <c r="K21" s="140">
        <v>-148829</v>
      </c>
      <c r="L21" s="140">
        <f t="shared" si="0"/>
        <v>-96386</v>
      </c>
      <c r="M21" s="140">
        <v>-43087</v>
      </c>
      <c r="N21" s="140">
        <v>-148457</v>
      </c>
      <c r="O21" s="140">
        <v>-104833</v>
      </c>
      <c r="P21" s="140">
        <v>-63111</v>
      </c>
      <c r="Q21" s="140">
        <v>-27317</v>
      </c>
      <c r="R21" s="140">
        <v>-100995</v>
      </c>
      <c r="S21" s="140">
        <v>-74204</v>
      </c>
      <c r="T21" s="140">
        <v>-49835</v>
      </c>
      <c r="U21" s="140">
        <v>-24608</v>
      </c>
    </row>
    <row r="22" spans="1:21">
      <c r="A22" s="108" t="s">
        <v>40</v>
      </c>
      <c r="B22" s="54" t="s">
        <v>41</v>
      </c>
      <c r="C22" s="144">
        <v>-76771</v>
      </c>
      <c r="D22" s="144">
        <v>-56925</v>
      </c>
      <c r="E22" s="144">
        <v>-40011</v>
      </c>
      <c r="F22" s="144">
        <v>-141495</v>
      </c>
      <c r="G22" s="144">
        <v>-102017</v>
      </c>
      <c r="H22" s="144">
        <v>-65096</v>
      </c>
      <c r="I22" s="144">
        <v>-31547</v>
      </c>
      <c r="J22" s="144">
        <v>-116591</v>
      </c>
      <c r="K22" s="144">
        <v>-82952</v>
      </c>
      <c r="L22" s="144">
        <f t="shared" si="0"/>
        <v>-59509</v>
      </c>
      <c r="M22" s="144">
        <v>-22760</v>
      </c>
      <c r="N22" s="144">
        <v>-92459</v>
      </c>
      <c r="O22" s="144">
        <v>-62368</v>
      </c>
      <c r="P22" s="144">
        <v>-43687</v>
      </c>
      <c r="Q22" s="144">
        <v>-11526</v>
      </c>
      <c r="R22" s="144">
        <v>-37393</v>
      </c>
      <c r="S22" s="144">
        <v>-22103</v>
      </c>
      <c r="T22" s="144">
        <v>-10822</v>
      </c>
      <c r="U22" s="144">
        <v>-5316</v>
      </c>
    </row>
    <row r="23" spans="1:21">
      <c r="A23" s="142" t="s">
        <v>42</v>
      </c>
      <c r="B23" s="58" t="s">
        <v>43</v>
      </c>
      <c r="C23" s="143">
        <v>592493</v>
      </c>
      <c r="D23" s="143">
        <v>369541</v>
      </c>
      <c r="E23" s="143">
        <v>171229</v>
      </c>
      <c r="F23" s="143">
        <v>659751</v>
      </c>
      <c r="G23" s="143">
        <v>530046</v>
      </c>
      <c r="H23" s="143">
        <v>311679</v>
      </c>
      <c r="I23" s="143">
        <v>131530</v>
      </c>
      <c r="J23" s="143">
        <v>360383</v>
      </c>
      <c r="K23" s="143">
        <f>K8+K12+K14+K15+K16+K17+K18+K19+K20+K21+K22</f>
        <v>291831</v>
      </c>
      <c r="L23" s="143">
        <f t="shared" si="0"/>
        <v>205011</v>
      </c>
      <c r="M23" s="143">
        <f>M8+M12+M14+M15+M16+M17+M18+M19+M20+M21+M22</f>
        <v>89052</v>
      </c>
      <c r="N23" s="143">
        <f>N8+N12+N14+N15+N16+N17+N18+N19+N20+N21+N22</f>
        <v>29692</v>
      </c>
      <c r="O23" s="143">
        <f t="shared" ref="O23:T23" si="3">O8+O12+O14+O15+O16+O17+O18+O19+O20+O21+O22</f>
        <v>81758</v>
      </c>
      <c r="P23" s="143">
        <f t="shared" si="3"/>
        <v>25529</v>
      </c>
      <c r="Q23" s="143">
        <f t="shared" si="3"/>
        <v>21589</v>
      </c>
      <c r="R23" s="143">
        <f t="shared" si="3"/>
        <v>178176</v>
      </c>
      <c r="S23" s="143">
        <f t="shared" si="3"/>
        <v>224735</v>
      </c>
      <c r="T23" s="143">
        <f t="shared" si="3"/>
        <v>133823</v>
      </c>
      <c r="U23" s="143">
        <f>U8+U12+U14+U15+U16+U17+U18+U19+U20+U21+U22</f>
        <v>53810</v>
      </c>
    </row>
    <row r="24" spans="1:21">
      <c r="A24" s="108" t="s">
        <v>414</v>
      </c>
      <c r="B24" s="54" t="s">
        <v>415</v>
      </c>
      <c r="C24" s="140">
        <v>-148343</v>
      </c>
      <c r="D24" s="140">
        <v>-99871</v>
      </c>
      <c r="E24" s="140">
        <v>-50035</v>
      </c>
      <c r="F24" s="140">
        <v>-205866</v>
      </c>
      <c r="G24" s="140">
        <v>-154608</v>
      </c>
      <c r="H24" s="140">
        <v>-103555</v>
      </c>
      <c r="I24" s="140">
        <v>-52075</v>
      </c>
      <c r="J24" s="140">
        <v>-185876</v>
      </c>
      <c r="K24" s="140">
        <v>-133748</v>
      </c>
      <c r="L24" s="140">
        <f t="shared" si="0"/>
        <v>-82545</v>
      </c>
      <c r="M24" s="140">
        <v>-31735</v>
      </c>
      <c r="N24" s="140">
        <v>0</v>
      </c>
      <c r="O24" s="140">
        <v>0</v>
      </c>
      <c r="P24" s="140">
        <v>0</v>
      </c>
      <c r="Q24" s="140">
        <v>0</v>
      </c>
      <c r="R24" s="140">
        <v>0</v>
      </c>
      <c r="S24" s="140">
        <v>0</v>
      </c>
      <c r="T24" s="143">
        <v>0</v>
      </c>
      <c r="U24" s="143">
        <v>0</v>
      </c>
    </row>
    <row r="25" spans="1:21">
      <c r="A25" s="108" t="s">
        <v>44</v>
      </c>
      <c r="B25" s="54" t="s">
        <v>45</v>
      </c>
      <c r="C25" s="144"/>
      <c r="D25" s="144"/>
      <c r="E25" s="144"/>
      <c r="F25" s="144"/>
      <c r="G25" s="144"/>
      <c r="H25" s="144">
        <v>0</v>
      </c>
      <c r="I25" s="144">
        <v>0</v>
      </c>
      <c r="J25" s="144">
        <v>0</v>
      </c>
      <c r="K25" s="144">
        <v>0</v>
      </c>
      <c r="L25" s="144">
        <v>0</v>
      </c>
      <c r="M25" s="144">
        <v>0</v>
      </c>
      <c r="N25" s="144">
        <v>0</v>
      </c>
      <c r="O25" s="144">
        <v>0</v>
      </c>
      <c r="P25" s="144">
        <v>0</v>
      </c>
      <c r="Q25" s="144">
        <v>0</v>
      </c>
      <c r="R25" s="144">
        <v>0</v>
      </c>
      <c r="S25" s="144">
        <v>0</v>
      </c>
      <c r="T25" s="144">
        <v>2096</v>
      </c>
      <c r="U25" s="144">
        <v>1254</v>
      </c>
    </row>
    <row r="26" spans="1:21">
      <c r="A26" s="182" t="s">
        <v>46</v>
      </c>
      <c r="B26" s="183" t="s">
        <v>47</v>
      </c>
      <c r="C26" s="184">
        <v>444150</v>
      </c>
      <c r="D26" s="184">
        <v>269670</v>
      </c>
      <c r="E26" s="184">
        <v>121194</v>
      </c>
      <c r="F26" s="184">
        <v>453885</v>
      </c>
      <c r="G26" s="184">
        <v>375438</v>
      </c>
      <c r="H26" s="184">
        <v>208124</v>
      </c>
      <c r="I26" s="184">
        <v>79455</v>
      </c>
      <c r="J26" s="184">
        <v>174507</v>
      </c>
      <c r="K26" s="184">
        <f>K23+K24</f>
        <v>158083</v>
      </c>
      <c r="L26" s="184">
        <f>L56+M56</f>
        <v>122466</v>
      </c>
      <c r="M26" s="184">
        <f>M23+M24</f>
        <v>57317</v>
      </c>
      <c r="N26" s="184">
        <f t="shared" ref="N26:S26" si="4">N23+N24</f>
        <v>29692</v>
      </c>
      <c r="O26" s="184">
        <f t="shared" si="4"/>
        <v>81758</v>
      </c>
      <c r="P26" s="184">
        <f t="shared" si="4"/>
        <v>25529</v>
      </c>
      <c r="Q26" s="184">
        <f t="shared" si="4"/>
        <v>21589</v>
      </c>
      <c r="R26" s="184">
        <f t="shared" si="4"/>
        <v>178176</v>
      </c>
      <c r="S26" s="184">
        <f t="shared" si="4"/>
        <v>224735</v>
      </c>
      <c r="T26" s="184">
        <f>T23+T24+T25</f>
        <v>135919</v>
      </c>
      <c r="U26" s="184">
        <f>U23+U24+U25</f>
        <v>55064</v>
      </c>
    </row>
    <row r="27" spans="1:21" ht="14.4" thickBot="1">
      <c r="A27" s="108" t="s">
        <v>48</v>
      </c>
      <c r="B27" s="54" t="s">
        <v>49</v>
      </c>
      <c r="C27" s="145">
        <v>-124651</v>
      </c>
      <c r="D27" s="145">
        <v>-81069</v>
      </c>
      <c r="E27" s="145">
        <v>-35736</v>
      </c>
      <c r="F27" s="145">
        <v>-174178</v>
      </c>
      <c r="G27" s="145">
        <v>-144869</v>
      </c>
      <c r="H27" s="145">
        <v>-87345</v>
      </c>
      <c r="I27" s="145">
        <v>-39892</v>
      </c>
      <c r="J27" s="145">
        <v>-97647</v>
      </c>
      <c r="K27" s="145">
        <v>-83227</v>
      </c>
      <c r="L27" s="145">
        <f>L57+M57</f>
        <v>-57828</v>
      </c>
      <c r="M27" s="145">
        <v>-26052</v>
      </c>
      <c r="N27" s="145">
        <v>-16399</v>
      </c>
      <c r="O27" s="145">
        <v>-23539</v>
      </c>
      <c r="P27" s="145">
        <v>-7726</v>
      </c>
      <c r="Q27" s="145">
        <v>-7073</v>
      </c>
      <c r="R27" s="145">
        <v>-40145</v>
      </c>
      <c r="S27" s="145">
        <v>-47471</v>
      </c>
      <c r="T27" s="145">
        <v>-27421</v>
      </c>
      <c r="U27" s="145">
        <v>-10426</v>
      </c>
    </row>
    <row r="28" spans="1:21" ht="14.4" thickTop="1">
      <c r="A28" s="182" t="s">
        <v>50</v>
      </c>
      <c r="B28" s="183" t="s">
        <v>51</v>
      </c>
      <c r="C28" s="184">
        <v>319499</v>
      </c>
      <c r="D28" s="184">
        <v>188601</v>
      </c>
      <c r="E28" s="184">
        <v>85458</v>
      </c>
      <c r="F28" s="184">
        <v>279707</v>
      </c>
      <c r="G28" s="184">
        <v>230569</v>
      </c>
      <c r="H28" s="184">
        <v>120779</v>
      </c>
      <c r="I28" s="184">
        <v>39563</v>
      </c>
      <c r="J28" s="184">
        <v>76860</v>
      </c>
      <c r="K28" s="184">
        <f>K26+K27</f>
        <v>74856</v>
      </c>
      <c r="L28" s="184">
        <f>L58+M58</f>
        <v>64638</v>
      </c>
      <c r="M28" s="184">
        <f>M26+M27</f>
        <v>31265</v>
      </c>
      <c r="N28" s="184">
        <f t="shared" ref="N28:U28" si="5">N26+N27</f>
        <v>13293</v>
      </c>
      <c r="O28" s="184">
        <f t="shared" si="5"/>
        <v>58219</v>
      </c>
      <c r="P28" s="184">
        <f t="shared" si="5"/>
        <v>17803</v>
      </c>
      <c r="Q28" s="184">
        <f t="shared" si="5"/>
        <v>14516</v>
      </c>
      <c r="R28" s="184">
        <f t="shared" si="5"/>
        <v>138031</v>
      </c>
      <c r="S28" s="184">
        <f t="shared" si="5"/>
        <v>177264</v>
      </c>
      <c r="T28" s="184">
        <f t="shared" si="5"/>
        <v>108498</v>
      </c>
      <c r="U28" s="184">
        <f t="shared" si="5"/>
        <v>44638</v>
      </c>
    </row>
    <row r="29" spans="1:21">
      <c r="A29" s="146" t="s">
        <v>389</v>
      </c>
      <c r="B29" s="54" t="s">
        <v>53</v>
      </c>
      <c r="C29" s="140">
        <v>319499</v>
      </c>
      <c r="D29" s="140">
        <v>188601</v>
      </c>
      <c r="E29" s="140">
        <v>85458</v>
      </c>
      <c r="F29" s="140">
        <v>279707</v>
      </c>
      <c r="G29" s="140">
        <v>230569</v>
      </c>
      <c r="H29" s="140">
        <v>120779</v>
      </c>
      <c r="I29" s="140">
        <v>39563</v>
      </c>
      <c r="J29" s="140">
        <v>76860</v>
      </c>
      <c r="K29" s="140">
        <v>74856</v>
      </c>
      <c r="L29" s="140">
        <f>L59+M59</f>
        <v>64638</v>
      </c>
      <c r="M29" s="140">
        <v>31265</v>
      </c>
      <c r="N29" s="140">
        <v>13293</v>
      </c>
      <c r="O29" s="140">
        <v>58219</v>
      </c>
      <c r="P29" s="140">
        <v>17803</v>
      </c>
      <c r="Q29" s="140">
        <v>14516</v>
      </c>
      <c r="R29" s="140">
        <v>138031</v>
      </c>
      <c r="S29" s="140">
        <v>177264</v>
      </c>
      <c r="T29" s="140">
        <v>108498</v>
      </c>
      <c r="U29" s="140">
        <v>44638</v>
      </c>
    </row>
    <row r="30" spans="1:21" ht="26.4">
      <c r="A30" s="142" t="s">
        <v>391</v>
      </c>
      <c r="B30" s="58" t="s">
        <v>390</v>
      </c>
      <c r="C30" s="185">
        <v>3.61</v>
      </c>
      <c r="D30" s="185">
        <v>2.2400000000000002</v>
      </c>
      <c r="E30" s="185">
        <v>1.01</v>
      </c>
      <c r="F30" s="185">
        <v>3.32</v>
      </c>
      <c r="G30" s="185">
        <v>2.74</v>
      </c>
      <c r="H30" s="185">
        <v>1.4337774408078756</v>
      </c>
      <c r="I30" s="185">
        <v>0.47</v>
      </c>
      <c r="J30" s="185">
        <v>0.91</v>
      </c>
      <c r="K30" s="185">
        <v>0.89</v>
      </c>
      <c r="L30" s="185">
        <f>L60+M60</f>
        <v>0.77</v>
      </c>
      <c r="M30" s="185">
        <v>0.37</v>
      </c>
      <c r="N30" s="185">
        <v>0.18</v>
      </c>
      <c r="O30" s="185">
        <v>0.81</v>
      </c>
      <c r="P30" s="185">
        <v>0.27</v>
      </c>
      <c r="Q30" s="185">
        <v>0.26</v>
      </c>
      <c r="R30" s="185">
        <v>2.56</v>
      </c>
      <c r="S30" s="185">
        <v>3.35</v>
      </c>
      <c r="T30" s="185">
        <v>2.11</v>
      </c>
      <c r="U30" s="185">
        <v>0.87</v>
      </c>
    </row>
    <row r="31" spans="1:21">
      <c r="A31" s="186"/>
      <c r="B31" s="187"/>
      <c r="C31" s="188"/>
      <c r="D31" s="188"/>
      <c r="E31" s="188"/>
      <c r="F31" s="188"/>
      <c r="G31" s="188"/>
      <c r="H31" s="188"/>
      <c r="I31" s="188"/>
      <c r="J31" s="188"/>
      <c r="K31" s="188"/>
      <c r="L31" s="188"/>
      <c r="M31" s="188"/>
      <c r="N31" s="188"/>
      <c r="O31" s="188"/>
      <c r="P31" s="188"/>
      <c r="Q31" s="188"/>
      <c r="R31" s="188"/>
      <c r="S31" s="188"/>
      <c r="T31" s="188"/>
      <c r="U31" s="188"/>
    </row>
    <row r="32" spans="1:21">
      <c r="A32" s="189"/>
      <c r="B32" s="189"/>
      <c r="C32" s="190"/>
      <c r="D32" s="190"/>
      <c r="E32" s="190"/>
      <c r="F32" s="190"/>
      <c r="G32" s="190"/>
      <c r="H32" s="190"/>
      <c r="I32" s="190"/>
      <c r="J32" s="190"/>
      <c r="K32" s="190"/>
      <c r="L32" s="190"/>
      <c r="M32" s="190"/>
      <c r="N32" s="190"/>
      <c r="O32" s="190"/>
      <c r="P32" s="190"/>
      <c r="Q32" s="190"/>
      <c r="R32" s="190"/>
      <c r="S32" s="190"/>
      <c r="T32" s="190"/>
      <c r="U32" s="190"/>
    </row>
    <row r="33" spans="1:21">
      <c r="A33" s="5" t="s">
        <v>54</v>
      </c>
      <c r="B33" s="6" t="s">
        <v>55</v>
      </c>
      <c r="C33" s="6"/>
      <c r="D33" s="6"/>
      <c r="E33" s="6"/>
      <c r="F33" s="6"/>
      <c r="G33" s="6"/>
      <c r="H33" s="6"/>
      <c r="I33" s="6"/>
      <c r="J33" s="6"/>
      <c r="K33" s="6"/>
      <c r="L33" s="6"/>
      <c r="M33" s="6"/>
      <c r="N33" s="6"/>
      <c r="O33" s="6"/>
      <c r="P33" s="118"/>
      <c r="Q33" s="118"/>
      <c r="R33" s="118"/>
      <c r="S33" s="118"/>
      <c r="T33" s="118"/>
      <c r="U33" s="118"/>
    </row>
    <row r="34" spans="1:21" ht="30" customHeight="1">
      <c r="A34" s="7" t="s">
        <v>4</v>
      </c>
      <c r="B34" s="7" t="s">
        <v>5</v>
      </c>
      <c r="C34" s="180" t="s">
        <v>544</v>
      </c>
      <c r="D34" s="180" t="s">
        <v>498</v>
      </c>
      <c r="E34" s="180" t="s">
        <v>474</v>
      </c>
      <c r="F34" s="180" t="s">
        <v>472</v>
      </c>
      <c r="G34" s="180" t="s">
        <v>468</v>
      </c>
      <c r="H34" s="180" t="s">
        <v>464</v>
      </c>
      <c r="I34" s="180" t="s">
        <v>459</v>
      </c>
      <c r="J34" s="180" t="s">
        <v>456</v>
      </c>
      <c r="K34" s="180" t="s">
        <v>447</v>
      </c>
      <c r="L34" s="180" t="s">
        <v>433</v>
      </c>
      <c r="M34" s="180" t="s">
        <v>416</v>
      </c>
      <c r="N34" s="180" t="s">
        <v>412</v>
      </c>
      <c r="O34" s="180" t="s">
        <v>405</v>
      </c>
      <c r="P34" s="180" t="s">
        <v>406</v>
      </c>
      <c r="Q34" s="180" t="s">
        <v>407</v>
      </c>
      <c r="R34" s="180" t="s">
        <v>408</v>
      </c>
      <c r="S34" s="180" t="s">
        <v>409</v>
      </c>
      <c r="T34" s="180" t="s">
        <v>410</v>
      </c>
      <c r="U34" s="180" t="s">
        <v>411</v>
      </c>
    </row>
    <row r="35" spans="1:21">
      <c r="A35" s="28"/>
      <c r="B35" s="147"/>
      <c r="C35" s="139"/>
      <c r="D35" s="139"/>
      <c r="E35" s="139"/>
      <c r="F35" s="139"/>
      <c r="G35" s="139"/>
      <c r="H35" s="139"/>
      <c r="I35" s="139"/>
      <c r="J35" s="139"/>
      <c r="K35" s="139"/>
      <c r="L35" s="139"/>
      <c r="M35" s="139"/>
      <c r="N35" s="139"/>
      <c r="O35" s="139"/>
      <c r="P35" s="139"/>
      <c r="Q35" s="139"/>
      <c r="R35" s="139"/>
      <c r="S35" s="139"/>
      <c r="T35" s="139"/>
      <c r="U35" s="139"/>
    </row>
    <row r="36" spans="1:21">
      <c r="A36" s="108" t="s">
        <v>12</v>
      </c>
      <c r="B36" s="54" t="s">
        <v>13</v>
      </c>
      <c r="C36" s="140">
        <v>705126</v>
      </c>
      <c r="D36" s="140">
        <v>713312</v>
      </c>
      <c r="E36" s="140">
        <v>635030</v>
      </c>
      <c r="F36" s="140">
        <v>653841</v>
      </c>
      <c r="G36" s="140">
        <v>693817</v>
      </c>
      <c r="H36" s="140">
        <v>665207</v>
      </c>
      <c r="I36" s="140">
        <v>652353</v>
      </c>
      <c r="J36" s="140">
        <v>654935</v>
      </c>
      <c r="K36" s="140">
        <v>659021</v>
      </c>
      <c r="L36" s="140">
        <v>648069</v>
      </c>
      <c r="M36" s="140">
        <f>M6</f>
        <v>622538</v>
      </c>
      <c r="N36" s="140">
        <v>603055</v>
      </c>
      <c r="O36" s="140">
        <v>565122</v>
      </c>
      <c r="P36" s="140">
        <v>498964</v>
      </c>
      <c r="Q36" s="140">
        <v>402617</v>
      </c>
      <c r="R36" s="140">
        <v>454484</v>
      </c>
      <c r="S36" s="140">
        <v>476437</v>
      </c>
      <c r="T36" s="140">
        <v>438336</v>
      </c>
      <c r="U36" s="140">
        <v>425840</v>
      </c>
    </row>
    <row r="37" spans="1:21">
      <c r="A37" s="108" t="s">
        <v>14</v>
      </c>
      <c r="B37" s="54" t="s">
        <v>15</v>
      </c>
      <c r="C37" s="148">
        <v>-197537</v>
      </c>
      <c r="D37" s="148">
        <v>-217734</v>
      </c>
      <c r="E37" s="148">
        <v>-185118</v>
      </c>
      <c r="F37" s="148">
        <v>-179170</v>
      </c>
      <c r="G37" s="148">
        <v>-190034</v>
      </c>
      <c r="H37" s="148">
        <v>-183732</v>
      </c>
      <c r="I37" s="148">
        <v>-185538</v>
      </c>
      <c r="J37" s="148">
        <v>-191911</v>
      </c>
      <c r="K37" s="148">
        <v>-191832</v>
      </c>
      <c r="L37" s="148">
        <v>-187551</v>
      </c>
      <c r="M37" s="148">
        <f>+M7</f>
        <v>-187117</v>
      </c>
      <c r="N37" s="148">
        <v>-176796</v>
      </c>
      <c r="O37" s="148">
        <v>-159455</v>
      </c>
      <c r="P37" s="141">
        <v>-161929</v>
      </c>
      <c r="Q37" s="141">
        <v>-148931</v>
      </c>
      <c r="R37" s="141">
        <v>-179087</v>
      </c>
      <c r="S37" s="141">
        <v>-180375</v>
      </c>
      <c r="T37" s="141">
        <v>-162091</v>
      </c>
      <c r="U37" s="141">
        <v>-155260</v>
      </c>
    </row>
    <row r="38" spans="1:21">
      <c r="A38" s="142" t="s">
        <v>16</v>
      </c>
      <c r="B38" s="58" t="s">
        <v>17</v>
      </c>
      <c r="C38" s="143">
        <v>507589</v>
      </c>
      <c r="D38" s="143">
        <v>495578</v>
      </c>
      <c r="E38" s="143">
        <v>449912</v>
      </c>
      <c r="F38" s="143">
        <v>474671</v>
      </c>
      <c r="G38" s="143">
        <v>503783</v>
      </c>
      <c r="H38" s="143">
        <v>481475</v>
      </c>
      <c r="I38" s="143">
        <v>466815</v>
      </c>
      <c r="J38" s="143">
        <v>463024</v>
      </c>
      <c r="K38" s="143">
        <f>SUM(K36:K37)</f>
        <v>467189</v>
      </c>
      <c r="L38" s="143">
        <f>SUM(L36:L37)</f>
        <v>460518</v>
      </c>
      <c r="M38" s="143">
        <f>M36+M37</f>
        <v>435421</v>
      </c>
      <c r="N38" s="143">
        <f>N36+N37</f>
        <v>426259</v>
      </c>
      <c r="O38" s="143">
        <f t="shared" ref="O38:U38" si="6">O36+O37</f>
        <v>405667</v>
      </c>
      <c r="P38" s="143">
        <f t="shared" si="6"/>
        <v>337035</v>
      </c>
      <c r="Q38" s="143">
        <f t="shared" si="6"/>
        <v>253686</v>
      </c>
      <c r="R38" s="143">
        <f t="shared" si="6"/>
        <v>275397</v>
      </c>
      <c r="S38" s="143">
        <f t="shared" si="6"/>
        <v>296062</v>
      </c>
      <c r="T38" s="143">
        <f t="shared" si="6"/>
        <v>276245</v>
      </c>
      <c r="U38" s="143">
        <f t="shared" si="6"/>
        <v>270580</v>
      </c>
    </row>
    <row r="39" spans="1:21">
      <c r="A39" s="108"/>
      <c r="B39" s="54"/>
      <c r="C39" s="140"/>
      <c r="D39" s="140"/>
      <c r="E39" s="140">
        <v>0</v>
      </c>
      <c r="F39" s="140"/>
      <c r="G39" s="140"/>
      <c r="H39" s="140"/>
      <c r="I39" s="140"/>
      <c r="J39" s="140"/>
      <c r="K39" s="140"/>
      <c r="L39" s="140"/>
      <c r="M39" s="140"/>
      <c r="N39" s="140"/>
      <c r="O39" s="140"/>
      <c r="P39" s="140"/>
      <c r="Q39" s="140"/>
      <c r="R39" s="140"/>
      <c r="S39" s="140"/>
      <c r="T39" s="140"/>
      <c r="U39" s="140"/>
    </row>
    <row r="40" spans="1:21">
      <c r="A40" s="108" t="s">
        <v>18</v>
      </c>
      <c r="B40" s="54" t="s">
        <v>19</v>
      </c>
      <c r="C40" s="140">
        <v>173749</v>
      </c>
      <c r="D40" s="140">
        <v>171739</v>
      </c>
      <c r="E40" s="140">
        <v>149911</v>
      </c>
      <c r="F40" s="140">
        <v>143046</v>
      </c>
      <c r="G40" s="140">
        <v>150444</v>
      </c>
      <c r="H40" s="140">
        <v>159486</v>
      </c>
      <c r="I40" s="140">
        <v>148505</v>
      </c>
      <c r="J40" s="140">
        <v>154226</v>
      </c>
      <c r="K40" s="140">
        <v>160113</v>
      </c>
      <c r="L40" s="140">
        <v>147120</v>
      </c>
      <c r="M40" s="140">
        <v>146553</v>
      </c>
      <c r="N40" s="140">
        <v>145656</v>
      </c>
      <c r="O40" s="140">
        <v>138312</v>
      </c>
      <c r="P40" s="140">
        <v>127610</v>
      </c>
      <c r="Q40" s="140">
        <v>82267</v>
      </c>
      <c r="R40" s="140">
        <v>87886</v>
      </c>
      <c r="S40" s="140">
        <v>92769</v>
      </c>
      <c r="T40" s="140">
        <v>92295</v>
      </c>
      <c r="U40" s="140">
        <v>84293</v>
      </c>
    </row>
    <row r="41" spans="1:21">
      <c r="A41" s="108" t="s">
        <v>20</v>
      </c>
      <c r="B41" s="54" t="s">
        <v>21</v>
      </c>
      <c r="C41" s="141">
        <v>-41734</v>
      </c>
      <c r="D41" s="141">
        <v>-39756</v>
      </c>
      <c r="E41" s="141">
        <v>-29237</v>
      </c>
      <c r="F41" s="141">
        <v>-28631</v>
      </c>
      <c r="G41" s="141">
        <v>-30919</v>
      </c>
      <c r="H41" s="141">
        <v>-35272</v>
      </c>
      <c r="I41" s="141">
        <v>-20680</v>
      </c>
      <c r="J41" s="141">
        <v>-36586</v>
      </c>
      <c r="K41" s="141">
        <v>-29460</v>
      </c>
      <c r="L41" s="141">
        <v>-25230</v>
      </c>
      <c r="M41" s="141">
        <v>-23516</v>
      </c>
      <c r="N41" s="141">
        <v>-24540</v>
      </c>
      <c r="O41" s="141">
        <v>-19335</v>
      </c>
      <c r="P41" s="141">
        <v>-16863</v>
      </c>
      <c r="Q41" s="141">
        <v>-10405</v>
      </c>
      <c r="R41" s="141">
        <v>-11544</v>
      </c>
      <c r="S41" s="141">
        <v>-12401</v>
      </c>
      <c r="T41" s="141">
        <v>-11058</v>
      </c>
      <c r="U41" s="141">
        <v>-11741</v>
      </c>
    </row>
    <row r="42" spans="1:21">
      <c r="A42" s="142" t="s">
        <v>22</v>
      </c>
      <c r="B42" s="58" t="s">
        <v>23</v>
      </c>
      <c r="C42" s="143">
        <v>132015</v>
      </c>
      <c r="D42" s="143">
        <v>131983</v>
      </c>
      <c r="E42" s="143">
        <v>120674</v>
      </c>
      <c r="F42" s="143">
        <v>114415</v>
      </c>
      <c r="G42" s="143">
        <v>119525</v>
      </c>
      <c r="H42" s="143">
        <v>124214</v>
      </c>
      <c r="I42" s="143">
        <v>127825</v>
      </c>
      <c r="J42" s="143">
        <v>117640</v>
      </c>
      <c r="K42" s="143">
        <f>SUM(K40:K41)</f>
        <v>130653</v>
      </c>
      <c r="L42" s="143">
        <f>SUM(L40:L41)</f>
        <v>121890</v>
      </c>
      <c r="M42" s="143">
        <f>M40+M41</f>
        <v>123037</v>
      </c>
      <c r="N42" s="143">
        <f t="shared" ref="N42:U42" si="7">N40+N41</f>
        <v>121116</v>
      </c>
      <c r="O42" s="143">
        <f t="shared" si="7"/>
        <v>118977</v>
      </c>
      <c r="P42" s="143">
        <f t="shared" si="7"/>
        <v>110747</v>
      </c>
      <c r="Q42" s="143">
        <f t="shared" si="7"/>
        <v>71862</v>
      </c>
      <c r="R42" s="143">
        <f t="shared" si="7"/>
        <v>76342</v>
      </c>
      <c r="S42" s="143">
        <f t="shared" si="7"/>
        <v>80368</v>
      </c>
      <c r="T42" s="143">
        <f t="shared" si="7"/>
        <v>81237</v>
      </c>
      <c r="U42" s="143">
        <f t="shared" si="7"/>
        <v>72552</v>
      </c>
    </row>
    <row r="43" spans="1:21">
      <c r="A43" s="108"/>
      <c r="B43" s="54"/>
      <c r="C43" s="140">
        <v>0</v>
      </c>
      <c r="D43" s="140">
        <v>0</v>
      </c>
      <c r="E43" s="140">
        <v>0</v>
      </c>
      <c r="F43" s="140">
        <v>0</v>
      </c>
      <c r="G43" s="140">
        <v>0</v>
      </c>
      <c r="H43" s="140">
        <v>0</v>
      </c>
      <c r="I43" s="140"/>
      <c r="J43" s="140"/>
      <c r="K43" s="140"/>
      <c r="L43" s="140"/>
      <c r="M43" s="140"/>
      <c r="N43" s="140"/>
      <c r="O43" s="140"/>
      <c r="P43" s="140"/>
      <c r="Q43" s="140"/>
      <c r="R43" s="140"/>
      <c r="S43" s="140"/>
      <c r="T43" s="140"/>
      <c r="U43" s="140"/>
    </row>
    <row r="44" spans="1:21">
      <c r="A44" s="108" t="s">
        <v>24</v>
      </c>
      <c r="B44" s="54" t="s">
        <v>25</v>
      </c>
      <c r="C44" s="140">
        <v>3971</v>
      </c>
      <c r="D44" s="140">
        <v>784</v>
      </c>
      <c r="E44" s="140">
        <v>25</v>
      </c>
      <c r="F44" s="140">
        <v>5667</v>
      </c>
      <c r="G44" s="140">
        <v>0</v>
      </c>
      <c r="H44" s="140">
        <v>4670</v>
      </c>
      <c r="I44" s="140">
        <v>23</v>
      </c>
      <c r="J44" s="140">
        <v>24</v>
      </c>
      <c r="K44" s="140">
        <v>19</v>
      </c>
      <c r="L44" s="140">
        <v>5758</v>
      </c>
      <c r="M44" s="140">
        <v>0</v>
      </c>
      <c r="N44" s="140">
        <v>0</v>
      </c>
      <c r="O44" s="140">
        <v>-836</v>
      </c>
      <c r="P44" s="140">
        <v>5230</v>
      </c>
      <c r="Q44" s="140">
        <v>0</v>
      </c>
      <c r="R44" s="140">
        <v>1</v>
      </c>
      <c r="S44" s="140">
        <v>0</v>
      </c>
      <c r="T44" s="140">
        <v>3302</v>
      </c>
      <c r="U44" s="140">
        <v>0</v>
      </c>
    </row>
    <row r="45" spans="1:21">
      <c r="A45" s="108" t="s">
        <v>26</v>
      </c>
      <c r="B45" s="54" t="s">
        <v>27</v>
      </c>
      <c r="C45" s="135">
        <v>62506</v>
      </c>
      <c r="D45" s="135">
        <v>63178</v>
      </c>
      <c r="E45" s="135">
        <v>75412</v>
      </c>
      <c r="F45" s="135">
        <v>65296</v>
      </c>
      <c r="G45" s="135">
        <v>59654</v>
      </c>
      <c r="H45" s="135">
        <v>60797</v>
      </c>
      <c r="I45" s="135">
        <v>65661</v>
      </c>
      <c r="J45" s="135">
        <v>77539</v>
      </c>
      <c r="K45" s="135">
        <v>67797</v>
      </c>
      <c r="L45" s="135">
        <v>57820</v>
      </c>
      <c r="M45" s="135">
        <v>52035</v>
      </c>
      <c r="N45" s="135">
        <v>62355</v>
      </c>
      <c r="O45" s="135">
        <v>53242</v>
      </c>
      <c r="P45" s="140">
        <v>47809</v>
      </c>
      <c r="Q45" s="140">
        <v>20055</v>
      </c>
      <c r="R45" s="140">
        <v>20332</v>
      </c>
      <c r="S45" s="140">
        <v>18517</v>
      </c>
      <c r="T45" s="140">
        <v>11153</v>
      </c>
      <c r="U45" s="140">
        <v>13721</v>
      </c>
    </row>
    <row r="46" spans="1:21">
      <c r="A46" s="108" t="s">
        <v>28</v>
      </c>
      <c r="B46" s="54" t="s">
        <v>29</v>
      </c>
      <c r="C46" s="135">
        <v>23900</v>
      </c>
      <c r="D46" s="135">
        <v>-1667</v>
      </c>
      <c r="E46" s="135">
        <v>8393</v>
      </c>
      <c r="F46" s="135">
        <v>2855</v>
      </c>
      <c r="G46" s="135">
        <v>4448</v>
      </c>
      <c r="H46" s="135">
        <v>20111</v>
      </c>
      <c r="I46" s="135">
        <v>984</v>
      </c>
      <c r="J46" s="135">
        <v>3762</v>
      </c>
      <c r="K46" s="135">
        <v>4</v>
      </c>
      <c r="L46" s="135">
        <v>41959</v>
      </c>
      <c r="M46" s="135">
        <v>474</v>
      </c>
      <c r="N46" s="135">
        <v>12447</v>
      </c>
      <c r="O46" s="135">
        <v>105</v>
      </c>
      <c r="P46" s="140">
        <v>12167</v>
      </c>
      <c r="Q46" s="140">
        <v>23033</v>
      </c>
      <c r="R46" s="140">
        <v>19076</v>
      </c>
      <c r="S46" s="140">
        <v>-87</v>
      </c>
      <c r="T46" s="140">
        <v>2307</v>
      </c>
      <c r="U46" s="140">
        <v>3169</v>
      </c>
    </row>
    <row r="47" spans="1:21">
      <c r="A47" s="108" t="s">
        <v>56</v>
      </c>
      <c r="B47" s="54" t="s">
        <v>31</v>
      </c>
      <c r="C47" s="135">
        <v>1789</v>
      </c>
      <c r="D47" s="135">
        <v>1307</v>
      </c>
      <c r="E47" s="135">
        <v>1516</v>
      </c>
      <c r="F47" s="135">
        <v>-2132</v>
      </c>
      <c r="G47" s="135">
        <v>3793</v>
      </c>
      <c r="H47" s="135">
        <v>822</v>
      </c>
      <c r="I47" s="135">
        <v>821</v>
      </c>
      <c r="J47" s="135">
        <v>-333</v>
      </c>
      <c r="K47" s="135">
        <v>116</v>
      </c>
      <c r="L47" s="135">
        <v>-221</v>
      </c>
      <c r="M47" s="135">
        <v>361</v>
      </c>
      <c r="N47" s="135">
        <v>0</v>
      </c>
      <c r="O47" s="135">
        <v>0</v>
      </c>
      <c r="P47" s="140">
        <v>0</v>
      </c>
      <c r="Q47" s="140">
        <v>0</v>
      </c>
      <c r="R47" s="140">
        <v>0</v>
      </c>
      <c r="S47" s="140">
        <v>0</v>
      </c>
      <c r="T47" s="140">
        <v>-21</v>
      </c>
      <c r="U47" s="140">
        <v>-135</v>
      </c>
    </row>
    <row r="48" spans="1:21">
      <c r="A48" s="108" t="s">
        <v>32</v>
      </c>
      <c r="B48" s="54" t="s">
        <v>33</v>
      </c>
      <c r="C48" s="135">
        <v>15768</v>
      </c>
      <c r="D48" s="135">
        <v>13990</v>
      </c>
      <c r="E48" s="135">
        <v>38683</v>
      </c>
      <c r="F48" s="135">
        <v>28963</v>
      </c>
      <c r="G48" s="135">
        <v>36603</v>
      </c>
      <c r="H48" s="135">
        <v>41919</v>
      </c>
      <c r="I48" s="135">
        <v>23797</v>
      </c>
      <c r="J48" s="135">
        <v>24914</v>
      </c>
      <c r="K48" s="135">
        <v>21630</v>
      </c>
      <c r="L48" s="135">
        <v>52707</v>
      </c>
      <c r="M48" s="135">
        <v>31073</v>
      </c>
      <c r="N48" s="135">
        <v>22494</v>
      </c>
      <c r="O48" s="135">
        <v>21402</v>
      </c>
      <c r="P48" s="149">
        <v>10558</v>
      </c>
      <c r="Q48" s="140">
        <v>6357</v>
      </c>
      <c r="R48" s="140">
        <v>9768</v>
      </c>
      <c r="S48" s="140">
        <v>11779</v>
      </c>
      <c r="T48" s="140">
        <v>10758</v>
      </c>
      <c r="U48" s="140">
        <v>5632</v>
      </c>
    </row>
    <row r="49" spans="1:21" ht="26.4">
      <c r="A49" s="108" t="s">
        <v>34</v>
      </c>
      <c r="B49" s="54" t="s">
        <v>57</v>
      </c>
      <c r="C49" s="135">
        <v>-101772</v>
      </c>
      <c r="D49" s="135">
        <v>-54989</v>
      </c>
      <c r="E49" s="135">
        <v>-62354</v>
      </c>
      <c r="F49" s="135">
        <v>-90112</v>
      </c>
      <c r="G49" s="135">
        <v>-87164</v>
      </c>
      <c r="H49" s="135">
        <v>-92024</v>
      </c>
      <c r="I49" s="135">
        <v>-85999</v>
      </c>
      <c r="J49" s="135">
        <v>-117146</v>
      </c>
      <c r="K49" s="135">
        <v>-115922</v>
      </c>
      <c r="L49" s="135">
        <v>-88533</v>
      </c>
      <c r="M49" s="135">
        <v>-77282</v>
      </c>
      <c r="N49" s="135">
        <v>-75904</v>
      </c>
      <c r="O49" s="135">
        <v>-92533</v>
      </c>
      <c r="P49" s="150">
        <v>-78680</v>
      </c>
      <c r="Q49" s="140">
        <v>-54759</v>
      </c>
      <c r="R49" s="140">
        <v>-155583</v>
      </c>
      <c r="S49" s="140">
        <v>-44230</v>
      </c>
      <c r="T49" s="140">
        <v>-53377</v>
      </c>
      <c r="U49" s="140">
        <v>-57776</v>
      </c>
    </row>
    <row r="50" spans="1:21">
      <c r="A50" s="108" t="s">
        <v>36</v>
      </c>
      <c r="B50" s="54" t="s">
        <v>37</v>
      </c>
      <c r="C50" s="135">
        <v>-361404</v>
      </c>
      <c r="D50" s="135">
        <v>-393209</v>
      </c>
      <c r="E50" s="135">
        <v>-380088</v>
      </c>
      <c r="F50" s="135">
        <v>-386876</v>
      </c>
      <c r="G50" s="135">
        <v>-346838</v>
      </c>
      <c r="H50" s="135">
        <v>-384193</v>
      </c>
      <c r="I50" s="135">
        <v>-388959</v>
      </c>
      <c r="J50" s="135">
        <v>-409465</v>
      </c>
      <c r="K50" s="135">
        <v>-408780</v>
      </c>
      <c r="L50" s="135">
        <v>-445891</v>
      </c>
      <c r="M50" s="135">
        <v>-410220</v>
      </c>
      <c r="N50" s="135">
        <v>-547118</v>
      </c>
      <c r="O50" s="135">
        <v>-389392</v>
      </c>
      <c r="P50" s="149">
        <v>-372971</v>
      </c>
      <c r="Q50" s="140">
        <v>-259802</v>
      </c>
      <c r="R50" s="140">
        <v>-249811</v>
      </c>
      <c r="S50" s="140">
        <v>-235847</v>
      </c>
      <c r="T50" s="140">
        <v>-220858</v>
      </c>
      <c r="U50" s="140">
        <v>-224009</v>
      </c>
    </row>
    <row r="51" spans="1:21">
      <c r="A51" s="108" t="s">
        <v>58</v>
      </c>
      <c r="B51" s="54" t="s">
        <v>39</v>
      </c>
      <c r="C51" s="135">
        <v>-41564</v>
      </c>
      <c r="D51" s="135">
        <v>-41729</v>
      </c>
      <c r="E51" s="135">
        <v>-40933</v>
      </c>
      <c r="F51" s="135">
        <v>-43564</v>
      </c>
      <c r="G51" s="135">
        <v>-38516</v>
      </c>
      <c r="H51" s="135">
        <v>-44093</v>
      </c>
      <c r="I51" s="135">
        <v>-47891</v>
      </c>
      <c r="J51" s="135">
        <v>-57768</v>
      </c>
      <c r="K51" s="135">
        <v>-52443</v>
      </c>
      <c r="L51" s="135">
        <v>-53299</v>
      </c>
      <c r="M51" s="135">
        <v>-43087</v>
      </c>
      <c r="N51" s="135">
        <v>-43624</v>
      </c>
      <c r="O51" s="135">
        <v>-41722</v>
      </c>
      <c r="P51" s="149">
        <v>-35794</v>
      </c>
      <c r="Q51" s="140">
        <v>-27317</v>
      </c>
      <c r="R51" s="140">
        <v>-26791</v>
      </c>
      <c r="S51" s="140">
        <v>-24369</v>
      </c>
      <c r="T51" s="140">
        <v>-25227</v>
      </c>
      <c r="U51" s="140">
        <v>-24608</v>
      </c>
    </row>
    <row r="52" spans="1:21">
      <c r="A52" s="108" t="s">
        <v>40</v>
      </c>
      <c r="B52" s="54" t="s">
        <v>41</v>
      </c>
      <c r="C52" s="151">
        <v>-19846</v>
      </c>
      <c r="D52" s="151">
        <v>-16914</v>
      </c>
      <c r="E52" s="151">
        <v>-40011</v>
      </c>
      <c r="F52" s="151">
        <v>-39478</v>
      </c>
      <c r="G52" s="151">
        <v>-36921</v>
      </c>
      <c r="H52" s="151">
        <v>-33549</v>
      </c>
      <c r="I52" s="151">
        <v>-31547</v>
      </c>
      <c r="J52" s="151">
        <v>-33639</v>
      </c>
      <c r="K52" s="151">
        <v>-23443</v>
      </c>
      <c r="L52" s="151">
        <v>-36749</v>
      </c>
      <c r="M52" s="151">
        <v>-22760</v>
      </c>
      <c r="N52" s="151">
        <v>-30091</v>
      </c>
      <c r="O52" s="151">
        <v>-18681</v>
      </c>
      <c r="P52" s="152">
        <v>-32161</v>
      </c>
      <c r="Q52" s="144">
        <v>-11526</v>
      </c>
      <c r="R52" s="144">
        <v>-15290</v>
      </c>
      <c r="S52" s="144">
        <v>-11281</v>
      </c>
      <c r="T52" s="144">
        <v>-5506</v>
      </c>
      <c r="U52" s="144">
        <v>-5316</v>
      </c>
    </row>
    <row r="53" spans="1:21">
      <c r="A53" s="142" t="s">
        <v>42</v>
      </c>
      <c r="B53" s="58" t="s">
        <v>43</v>
      </c>
      <c r="C53" s="143">
        <v>222952</v>
      </c>
      <c r="D53" s="143">
        <v>198312</v>
      </c>
      <c r="E53" s="143">
        <v>171229</v>
      </c>
      <c r="F53" s="143">
        <v>129705</v>
      </c>
      <c r="G53" s="143">
        <v>218367</v>
      </c>
      <c r="H53" s="143">
        <v>180149</v>
      </c>
      <c r="I53" s="143">
        <v>131530</v>
      </c>
      <c r="J53" s="143">
        <v>68552</v>
      </c>
      <c r="K53" s="143">
        <f>SUM(K44:K52)+K42+K38</f>
        <v>86820</v>
      </c>
      <c r="L53" s="143">
        <f>SUM(L44:L52)+L42+L38</f>
        <v>115959</v>
      </c>
      <c r="M53" s="143">
        <f>M38+M42+M45+M44+M46+M47+M48+M49+M50+M51+M52</f>
        <v>89052</v>
      </c>
      <c r="N53" s="143">
        <f>N38+N42+N45+N44+N46+N47+N48+N49+N50+N51+N52</f>
        <v>-52066</v>
      </c>
      <c r="O53" s="143">
        <f t="shared" ref="O53:U53" si="8">O38+O42+O45+O44+O46+O47+O48+O49+O50+O51+O52</f>
        <v>56229</v>
      </c>
      <c r="P53" s="143">
        <f t="shared" si="8"/>
        <v>3940</v>
      </c>
      <c r="Q53" s="143">
        <f t="shared" si="8"/>
        <v>21589</v>
      </c>
      <c r="R53" s="143">
        <f t="shared" si="8"/>
        <v>-46559</v>
      </c>
      <c r="S53" s="143">
        <f t="shared" si="8"/>
        <v>90912</v>
      </c>
      <c r="T53" s="143">
        <f t="shared" si="8"/>
        <v>80013</v>
      </c>
      <c r="U53" s="143">
        <f t="shared" si="8"/>
        <v>53810</v>
      </c>
    </row>
    <row r="54" spans="1:21">
      <c r="A54" s="108" t="s">
        <v>414</v>
      </c>
      <c r="B54" s="54" t="s">
        <v>415</v>
      </c>
      <c r="C54" s="140">
        <v>-48472</v>
      </c>
      <c r="D54" s="140">
        <v>-49836</v>
      </c>
      <c r="E54" s="140">
        <v>-50035</v>
      </c>
      <c r="F54" s="140">
        <v>-51258</v>
      </c>
      <c r="G54" s="140">
        <v>-51053</v>
      </c>
      <c r="H54" s="140">
        <v>-51480</v>
      </c>
      <c r="I54" s="140">
        <v>-52075</v>
      </c>
      <c r="J54" s="140">
        <v>-52128</v>
      </c>
      <c r="K54" s="140">
        <v>-51203</v>
      </c>
      <c r="L54" s="140">
        <v>-50810</v>
      </c>
      <c r="M54" s="140">
        <v>-31735</v>
      </c>
      <c r="N54" s="140">
        <v>0</v>
      </c>
      <c r="O54" s="140">
        <v>0</v>
      </c>
      <c r="P54" s="140">
        <v>0</v>
      </c>
      <c r="Q54" s="140">
        <v>0</v>
      </c>
      <c r="R54" s="140">
        <v>0</v>
      </c>
      <c r="S54" s="140">
        <v>0</v>
      </c>
      <c r="T54" s="140">
        <v>0</v>
      </c>
      <c r="U54" s="140">
        <v>0</v>
      </c>
    </row>
    <row r="55" spans="1:21">
      <c r="A55" s="108" t="s">
        <v>44</v>
      </c>
      <c r="B55" s="54" t="s">
        <v>45</v>
      </c>
      <c r="C55" s="140">
        <v>0</v>
      </c>
      <c r="D55" s="140"/>
      <c r="E55" s="140">
        <v>0</v>
      </c>
      <c r="F55" s="140">
        <v>0</v>
      </c>
      <c r="G55" s="140">
        <v>0</v>
      </c>
      <c r="H55" s="140">
        <v>0</v>
      </c>
      <c r="I55" s="140">
        <v>0</v>
      </c>
      <c r="J55" s="140">
        <v>0</v>
      </c>
      <c r="K55" s="140">
        <v>0</v>
      </c>
      <c r="L55" s="140">
        <v>0</v>
      </c>
      <c r="M55" s="140">
        <v>0</v>
      </c>
      <c r="N55" s="140">
        <v>0</v>
      </c>
      <c r="O55" s="140">
        <v>0</v>
      </c>
      <c r="P55" s="140">
        <v>0</v>
      </c>
      <c r="Q55" s="140">
        <v>0</v>
      </c>
      <c r="R55" s="140">
        <v>0</v>
      </c>
      <c r="S55" s="140">
        <f>+S25-T25</f>
        <v>-2096</v>
      </c>
      <c r="T55" s="140">
        <f>+T25-U25</f>
        <v>842</v>
      </c>
      <c r="U55" s="140">
        <f>+U25</f>
        <v>1254</v>
      </c>
    </row>
    <row r="56" spans="1:21">
      <c r="A56" s="182" t="s">
        <v>46</v>
      </c>
      <c r="B56" s="183" t="s">
        <v>47</v>
      </c>
      <c r="C56" s="184">
        <v>174480</v>
      </c>
      <c r="D56" s="184">
        <v>148476</v>
      </c>
      <c r="E56" s="184">
        <v>121194</v>
      </c>
      <c r="F56" s="184">
        <v>78447</v>
      </c>
      <c r="G56" s="184">
        <v>167314</v>
      </c>
      <c r="H56" s="184">
        <v>128669</v>
      </c>
      <c r="I56" s="184">
        <v>79455</v>
      </c>
      <c r="J56" s="184">
        <v>16424</v>
      </c>
      <c r="K56" s="184">
        <f>K54+K53</f>
        <v>35617</v>
      </c>
      <c r="L56" s="184">
        <f>L54+L53</f>
        <v>65149</v>
      </c>
      <c r="M56" s="184">
        <f t="shared" ref="M56:R56" si="9">M53+M54</f>
        <v>57317</v>
      </c>
      <c r="N56" s="184">
        <f t="shared" si="9"/>
        <v>-52066</v>
      </c>
      <c r="O56" s="184">
        <f t="shared" si="9"/>
        <v>56229</v>
      </c>
      <c r="P56" s="184">
        <f t="shared" si="9"/>
        <v>3940</v>
      </c>
      <c r="Q56" s="184">
        <f t="shared" si="9"/>
        <v>21589</v>
      </c>
      <c r="R56" s="184">
        <f t="shared" si="9"/>
        <v>-46559</v>
      </c>
      <c r="S56" s="184">
        <f>S53+S54+S55</f>
        <v>88816</v>
      </c>
      <c r="T56" s="184">
        <f>T53+T54+T55</f>
        <v>80855</v>
      </c>
      <c r="U56" s="184">
        <f>U53+U54+U55</f>
        <v>55064</v>
      </c>
    </row>
    <row r="57" spans="1:21" ht="14.4" thickBot="1">
      <c r="A57" s="108" t="s">
        <v>48</v>
      </c>
      <c r="B57" s="54" t="s">
        <v>49</v>
      </c>
      <c r="C57" s="145">
        <v>-43582</v>
      </c>
      <c r="D57" s="145">
        <v>-45333</v>
      </c>
      <c r="E57" s="145">
        <v>-35736</v>
      </c>
      <c r="F57" s="145">
        <v>-29309</v>
      </c>
      <c r="G57" s="145">
        <v>-57524</v>
      </c>
      <c r="H57" s="145">
        <v>-47453</v>
      </c>
      <c r="I57" s="145">
        <v>-39892</v>
      </c>
      <c r="J57" s="145">
        <v>-14420</v>
      </c>
      <c r="K57" s="145">
        <v>-25399</v>
      </c>
      <c r="L57" s="145">
        <v>-31776</v>
      </c>
      <c r="M57" s="145">
        <v>-26052</v>
      </c>
      <c r="N57" s="145">
        <v>7140</v>
      </c>
      <c r="O57" s="145">
        <v>-15813</v>
      </c>
      <c r="P57" s="145">
        <v>-653</v>
      </c>
      <c r="Q57" s="145">
        <v>-7073</v>
      </c>
      <c r="R57" s="145">
        <v>7326</v>
      </c>
      <c r="S57" s="145">
        <v>-20050</v>
      </c>
      <c r="T57" s="145">
        <v>-16995</v>
      </c>
      <c r="U57" s="145">
        <v>-10426</v>
      </c>
    </row>
    <row r="58" spans="1:21" ht="14.4" thickTop="1">
      <c r="A58" s="182" t="s">
        <v>50</v>
      </c>
      <c r="B58" s="183" t="s">
        <v>51</v>
      </c>
      <c r="C58" s="184">
        <v>130898</v>
      </c>
      <c r="D58" s="184">
        <v>103143</v>
      </c>
      <c r="E58" s="184">
        <v>85458</v>
      </c>
      <c r="F58" s="184">
        <v>49138</v>
      </c>
      <c r="G58" s="184">
        <v>109790</v>
      </c>
      <c r="H58" s="184">
        <v>81216</v>
      </c>
      <c r="I58" s="184">
        <v>39563</v>
      </c>
      <c r="J58" s="184">
        <v>2004</v>
      </c>
      <c r="K58" s="184">
        <f>SUM(K56:K57)</f>
        <v>10218</v>
      </c>
      <c r="L58" s="184">
        <f>SUM(L56:L57)</f>
        <v>33373</v>
      </c>
      <c r="M58" s="184">
        <v>31265</v>
      </c>
      <c r="N58" s="184">
        <f>N56+N57</f>
        <v>-44926</v>
      </c>
      <c r="O58" s="184">
        <f t="shared" ref="O58:U58" si="10">O56+O57</f>
        <v>40416</v>
      </c>
      <c r="P58" s="184">
        <f t="shared" si="10"/>
        <v>3287</v>
      </c>
      <c r="Q58" s="184">
        <f t="shared" si="10"/>
        <v>14516</v>
      </c>
      <c r="R58" s="184">
        <f t="shared" si="10"/>
        <v>-39233</v>
      </c>
      <c r="S58" s="184">
        <f t="shared" si="10"/>
        <v>68766</v>
      </c>
      <c r="T58" s="184">
        <f t="shared" si="10"/>
        <v>63860</v>
      </c>
      <c r="U58" s="184">
        <f t="shared" si="10"/>
        <v>44638</v>
      </c>
    </row>
    <row r="59" spans="1:21">
      <c r="A59" s="146" t="s">
        <v>52</v>
      </c>
      <c r="B59" s="54" t="s">
        <v>53</v>
      </c>
      <c r="C59" s="140">
        <v>130898</v>
      </c>
      <c r="D59" s="140">
        <v>103143</v>
      </c>
      <c r="E59" s="140">
        <v>85458</v>
      </c>
      <c r="F59" s="140">
        <v>49138</v>
      </c>
      <c r="G59" s="140">
        <v>109790</v>
      </c>
      <c r="H59" s="140">
        <v>81216</v>
      </c>
      <c r="I59" s="140">
        <v>39563</v>
      </c>
      <c r="J59" s="140">
        <v>2004</v>
      </c>
      <c r="K59" s="140">
        <v>10218</v>
      </c>
      <c r="L59" s="140">
        <v>33373</v>
      </c>
      <c r="M59" s="140">
        <v>31265</v>
      </c>
      <c r="N59" s="140">
        <v>-44926</v>
      </c>
      <c r="O59" s="140">
        <v>40416</v>
      </c>
      <c r="P59" s="140">
        <v>3287</v>
      </c>
      <c r="Q59" s="140">
        <v>14516</v>
      </c>
      <c r="R59" s="140">
        <v>-39233</v>
      </c>
      <c r="S59" s="140">
        <v>68766</v>
      </c>
      <c r="T59" s="140">
        <v>63860</v>
      </c>
      <c r="U59" s="140">
        <v>44638</v>
      </c>
    </row>
    <row r="60" spans="1:21" ht="26.4">
      <c r="A60" s="142" t="s">
        <v>391</v>
      </c>
      <c r="B60" s="58" t="s">
        <v>390</v>
      </c>
      <c r="C60" s="191">
        <v>1.35</v>
      </c>
      <c r="D60" s="191">
        <v>1.22</v>
      </c>
      <c r="E60" s="191">
        <v>1.01</v>
      </c>
      <c r="F60" s="191">
        <v>0.58999999999999986</v>
      </c>
      <c r="G60" s="191">
        <v>1.2962225591921244</v>
      </c>
      <c r="H60" s="191">
        <v>0.96377744080787564</v>
      </c>
      <c r="I60" s="191">
        <v>0.47</v>
      </c>
      <c r="J60" s="191">
        <v>2.0000000000000018E-2</v>
      </c>
      <c r="K60" s="191">
        <v>0.12</v>
      </c>
      <c r="L60" s="191">
        <v>0.4</v>
      </c>
      <c r="M60" s="191">
        <v>0.37</v>
      </c>
      <c r="N60" s="191">
        <v>-0.63000000000000012</v>
      </c>
      <c r="O60" s="185">
        <v>0.48</v>
      </c>
      <c r="P60" s="185">
        <v>0.04</v>
      </c>
      <c r="Q60" s="185">
        <v>0.26</v>
      </c>
      <c r="R60" s="185">
        <v>-0.69885756658269138</v>
      </c>
      <c r="S60" s="185">
        <v>1.22</v>
      </c>
      <c r="T60" s="185">
        <v>1.23</v>
      </c>
      <c r="U60" s="185">
        <v>0.87</v>
      </c>
    </row>
    <row r="67" spans="1:21" ht="14.4">
      <c r="A67"/>
      <c r="B67"/>
      <c r="C67"/>
      <c r="D67"/>
      <c r="E67"/>
      <c r="F67"/>
      <c r="G67"/>
      <c r="H67"/>
      <c r="I67"/>
      <c r="J67"/>
      <c r="K67"/>
      <c r="L67"/>
      <c r="M67"/>
      <c r="N67"/>
      <c r="O67"/>
      <c r="P67"/>
      <c r="Q67"/>
      <c r="R67"/>
      <c r="S67"/>
      <c r="T67"/>
    </row>
    <row r="68" spans="1:21" ht="14.4">
      <c r="A68"/>
      <c r="B68"/>
      <c r="C68"/>
      <c r="D68"/>
      <c r="E68"/>
      <c r="F68"/>
      <c r="G68"/>
      <c r="H68"/>
      <c r="I68"/>
      <c r="J68"/>
      <c r="K68"/>
      <c r="L68"/>
      <c r="M68"/>
      <c r="N68"/>
      <c r="O68"/>
      <c r="P68"/>
      <c r="Q68"/>
      <c r="R68"/>
      <c r="S68"/>
      <c r="T68"/>
    </row>
    <row r="69" spans="1:21" ht="14.4">
      <c r="A69"/>
      <c r="B69"/>
      <c r="C69"/>
      <c r="D69"/>
      <c r="E69"/>
      <c r="F69"/>
      <c r="G69"/>
      <c r="H69"/>
      <c r="I69"/>
      <c r="J69"/>
      <c r="K69"/>
      <c r="L69"/>
      <c r="M69"/>
      <c r="N69"/>
      <c r="O69"/>
      <c r="P69"/>
      <c r="Q69"/>
      <c r="R69"/>
      <c r="S69"/>
      <c r="T69"/>
    </row>
    <row r="70" spans="1:21" ht="14.4">
      <c r="A70"/>
      <c r="B70"/>
      <c r="C70"/>
      <c r="D70"/>
      <c r="E70"/>
      <c r="F70"/>
      <c r="G70"/>
      <c r="H70"/>
      <c r="I70"/>
      <c r="J70"/>
      <c r="K70"/>
      <c r="L70"/>
      <c r="M70"/>
      <c r="N70"/>
      <c r="O70"/>
      <c r="P70"/>
      <c r="Q70"/>
      <c r="R70"/>
      <c r="S70"/>
      <c r="T70"/>
    </row>
    <row r="71" spans="1:21" ht="17.399999999999999">
      <c r="A71" s="240" t="s">
        <v>469</v>
      </c>
      <c r="B71"/>
      <c r="C71"/>
      <c r="D71"/>
      <c r="E71"/>
      <c r="F71"/>
      <c r="G71"/>
      <c r="H71"/>
      <c r="I71"/>
      <c r="J71"/>
      <c r="K71"/>
      <c r="L71"/>
      <c r="M71"/>
      <c r="N71"/>
      <c r="O71"/>
      <c r="P71"/>
      <c r="Q71"/>
      <c r="R71"/>
      <c r="S71"/>
      <c r="T71"/>
    </row>
    <row r="72" spans="1:21" ht="14.4">
      <c r="A72"/>
      <c r="B72"/>
      <c r="C72"/>
      <c r="D72"/>
      <c r="E72"/>
      <c r="F72"/>
      <c r="G72"/>
      <c r="H72"/>
      <c r="I72"/>
      <c r="J72"/>
      <c r="K72"/>
      <c r="L72"/>
      <c r="M72"/>
      <c r="N72"/>
      <c r="O72"/>
      <c r="P72"/>
      <c r="Q72"/>
      <c r="R72"/>
      <c r="S72"/>
      <c r="T72"/>
    </row>
    <row r="73" spans="1:21" ht="14.4">
      <c r="A73" s="5" t="s">
        <v>2</v>
      </c>
      <c r="B73" s="6" t="s">
        <v>3</v>
      </c>
      <c r="C73"/>
      <c r="D73"/>
      <c r="E73"/>
      <c r="F73"/>
      <c r="G73"/>
      <c r="H73"/>
      <c r="I73"/>
      <c r="J73"/>
      <c r="K73"/>
      <c r="L73"/>
      <c r="M73"/>
      <c r="N73"/>
      <c r="O73"/>
      <c r="P73"/>
      <c r="Q73"/>
      <c r="R73"/>
      <c r="S73"/>
      <c r="T73"/>
    </row>
    <row r="74" spans="1:21" ht="30.6" customHeight="1">
      <c r="A74" s="232" t="s">
        <v>4</v>
      </c>
      <c r="B74" s="232" t="s">
        <v>5</v>
      </c>
      <c r="C74" s="233" t="s">
        <v>11</v>
      </c>
      <c r="D74" s="233" t="s">
        <v>10</v>
      </c>
      <c r="E74" s="233" t="s">
        <v>9</v>
      </c>
      <c r="F74" s="233" t="s">
        <v>8</v>
      </c>
      <c r="G74" s="233" t="s">
        <v>7</v>
      </c>
      <c r="H74" s="233" t="s">
        <v>6</v>
      </c>
      <c r="I74" s="233" t="s">
        <v>373</v>
      </c>
      <c r="J74" s="233" t="s">
        <v>388</v>
      </c>
      <c r="K74" s="233" t="s">
        <v>413</v>
      </c>
      <c r="L74" s="233" t="s">
        <v>432</v>
      </c>
      <c r="M74" s="233" t="s">
        <v>446</v>
      </c>
      <c r="N74" s="233" t="s">
        <v>455</v>
      </c>
      <c r="O74" s="233" t="s">
        <v>458</v>
      </c>
      <c r="P74" s="233" t="s">
        <v>463</v>
      </c>
      <c r="Q74" s="233" t="s">
        <v>467</v>
      </c>
      <c r="R74" s="233" t="s">
        <v>471</v>
      </c>
      <c r="S74" s="233" t="s">
        <v>473</v>
      </c>
      <c r="T74" s="233">
        <v>43281</v>
      </c>
      <c r="U74" s="233">
        <v>43373</v>
      </c>
    </row>
    <row r="75" spans="1:21">
      <c r="A75" s="28"/>
      <c r="B75" s="235"/>
      <c r="C75" s="139"/>
      <c r="D75" s="139"/>
      <c r="E75" s="139"/>
      <c r="F75" s="139"/>
      <c r="G75" s="139"/>
      <c r="H75" s="139"/>
      <c r="I75" s="139"/>
      <c r="J75" s="139"/>
      <c r="K75" s="139"/>
      <c r="L75" s="139"/>
      <c r="M75" s="139"/>
      <c r="N75" s="139"/>
      <c r="O75" s="139"/>
      <c r="P75" s="139"/>
      <c r="Q75" s="139"/>
      <c r="R75" s="139"/>
      <c r="S75" s="139"/>
      <c r="T75" s="139"/>
      <c r="U75" s="139"/>
    </row>
    <row r="76" spans="1:21">
      <c r="A76" s="108" t="s">
        <v>12</v>
      </c>
      <c r="B76" s="236" t="s">
        <v>13</v>
      </c>
      <c r="C76" s="140">
        <v>425840</v>
      </c>
      <c r="D76" s="140">
        <v>864176</v>
      </c>
      <c r="E76" s="140">
        <v>1340613</v>
      </c>
      <c r="F76" s="140">
        <v>1795097</v>
      </c>
      <c r="G76" s="140">
        <v>402617</v>
      </c>
      <c r="H76" s="140">
        <v>901581</v>
      </c>
      <c r="I76" s="140">
        <v>1466703</v>
      </c>
      <c r="J76" s="140">
        <v>2069758</v>
      </c>
      <c r="K76" s="140">
        <v>622538</v>
      </c>
      <c r="L76" s="140">
        <v>1270607</v>
      </c>
      <c r="M76" s="140">
        <v>1929628</v>
      </c>
      <c r="N76" s="140">
        <v>2584563</v>
      </c>
      <c r="O76" s="140">
        <v>652353</v>
      </c>
      <c r="P76" s="140">
        <v>1317560</v>
      </c>
      <c r="Q76" s="140">
        <v>2011377</v>
      </c>
      <c r="R76" s="140">
        <v>2665218</v>
      </c>
      <c r="S76" s="140">
        <v>635030</v>
      </c>
      <c r="T76" s="140">
        <v>1348342</v>
      </c>
      <c r="U76" s="140">
        <v>2053468</v>
      </c>
    </row>
    <row r="77" spans="1:21">
      <c r="A77" s="108" t="s">
        <v>14</v>
      </c>
      <c r="B77" s="236" t="s">
        <v>15</v>
      </c>
      <c r="C77" s="141">
        <v>-155260</v>
      </c>
      <c r="D77" s="141">
        <v>-317351</v>
      </c>
      <c r="E77" s="141">
        <v>-497726</v>
      </c>
      <c r="F77" s="141">
        <v>-676813</v>
      </c>
      <c r="G77" s="141">
        <v>-148931</v>
      </c>
      <c r="H77" s="141">
        <v>-310860</v>
      </c>
      <c r="I77" s="141">
        <v>-470315</v>
      </c>
      <c r="J77" s="141">
        <v>-647111</v>
      </c>
      <c r="K77" s="141">
        <v>-187117</v>
      </c>
      <c r="L77" s="141">
        <v>-374668</v>
      </c>
      <c r="M77" s="141">
        <v>-566500</v>
      </c>
      <c r="N77" s="141">
        <v>-758411</v>
      </c>
      <c r="O77" s="141">
        <v>-185538</v>
      </c>
      <c r="P77" s="141">
        <v>-369270</v>
      </c>
      <c r="Q77" s="141">
        <v>-559304</v>
      </c>
      <c r="R77" s="141">
        <v>-738474</v>
      </c>
      <c r="S77" s="141">
        <v>-185118</v>
      </c>
      <c r="T77" s="141">
        <v>-402852</v>
      </c>
      <c r="U77" s="141">
        <v>-600389</v>
      </c>
    </row>
    <row r="78" spans="1:21">
      <c r="A78" s="142" t="s">
        <v>16</v>
      </c>
      <c r="B78" s="237" t="s">
        <v>17</v>
      </c>
      <c r="C78" s="143">
        <v>270580</v>
      </c>
      <c r="D78" s="143">
        <v>546825</v>
      </c>
      <c r="E78" s="143">
        <v>842887</v>
      </c>
      <c r="F78" s="143">
        <v>1118284</v>
      </c>
      <c r="G78" s="143">
        <v>253686</v>
      </c>
      <c r="H78" s="143">
        <v>590721</v>
      </c>
      <c r="I78" s="143">
        <v>996388</v>
      </c>
      <c r="J78" s="143">
        <v>1422647</v>
      </c>
      <c r="K78" s="143">
        <v>435421</v>
      </c>
      <c r="L78" s="143">
        <v>895939</v>
      </c>
      <c r="M78" s="143">
        <v>1363128</v>
      </c>
      <c r="N78" s="143">
        <v>1826152</v>
      </c>
      <c r="O78" s="143">
        <v>466815</v>
      </c>
      <c r="P78" s="143">
        <v>948290</v>
      </c>
      <c r="Q78" s="143">
        <v>1452073</v>
      </c>
      <c r="R78" s="143">
        <v>1926744</v>
      </c>
      <c r="S78" s="143">
        <v>449912</v>
      </c>
      <c r="T78" s="143">
        <v>945490</v>
      </c>
      <c r="U78" s="143">
        <v>1453079</v>
      </c>
    </row>
    <row r="79" spans="1:21">
      <c r="A79" s="108"/>
      <c r="B79" s="236"/>
      <c r="C79" s="140"/>
      <c r="D79" s="140"/>
      <c r="E79" s="140"/>
      <c r="F79" s="140"/>
      <c r="G79" s="140"/>
      <c r="H79" s="140"/>
      <c r="I79" s="140"/>
      <c r="J79" s="140"/>
      <c r="K79" s="140"/>
      <c r="L79" s="140"/>
      <c r="M79" s="140"/>
      <c r="N79" s="140"/>
      <c r="O79" s="140"/>
      <c r="P79" s="140"/>
      <c r="Q79" s="140"/>
      <c r="R79" s="140"/>
      <c r="S79" s="140"/>
      <c r="T79" s="140"/>
      <c r="U79" s="140"/>
    </row>
    <row r="80" spans="1:21">
      <c r="A80" s="108" t="s">
        <v>18</v>
      </c>
      <c r="B80" s="236" t="s">
        <v>19</v>
      </c>
      <c r="C80" s="140">
        <v>84293</v>
      </c>
      <c r="D80" s="140">
        <v>176588</v>
      </c>
      <c r="E80" s="140">
        <v>269357</v>
      </c>
      <c r="F80" s="140">
        <v>357243</v>
      </c>
      <c r="G80" s="140">
        <v>82267</v>
      </c>
      <c r="H80" s="140">
        <v>209877</v>
      </c>
      <c r="I80" s="140">
        <v>348189</v>
      </c>
      <c r="J80" s="140">
        <v>493845</v>
      </c>
      <c r="K80" s="140">
        <v>146553</v>
      </c>
      <c r="L80" s="140">
        <v>293673</v>
      </c>
      <c r="M80" s="140">
        <v>453786</v>
      </c>
      <c r="N80" s="140">
        <v>608012</v>
      </c>
      <c r="O80" s="140">
        <v>148505</v>
      </c>
      <c r="P80" s="140">
        <v>307991</v>
      </c>
      <c r="Q80" s="140">
        <v>458435</v>
      </c>
      <c r="R80" s="140">
        <v>601481</v>
      </c>
      <c r="S80" s="140">
        <v>149911</v>
      </c>
      <c r="T80" s="140">
        <v>321650</v>
      </c>
      <c r="U80" s="140">
        <v>495399</v>
      </c>
    </row>
    <row r="81" spans="1:21">
      <c r="A81" s="108" t="s">
        <v>20</v>
      </c>
      <c r="B81" s="236" t="s">
        <v>21</v>
      </c>
      <c r="C81" s="141">
        <v>-11741</v>
      </c>
      <c r="D81" s="141">
        <v>-22799</v>
      </c>
      <c r="E81" s="141">
        <v>-35200</v>
      </c>
      <c r="F81" s="141">
        <v>-46744</v>
      </c>
      <c r="G81" s="141">
        <v>-10405</v>
      </c>
      <c r="H81" s="141">
        <v>-27268</v>
      </c>
      <c r="I81" s="141">
        <v>-46603</v>
      </c>
      <c r="J81" s="141">
        <v>-71143</v>
      </c>
      <c r="K81" s="141">
        <v>-23516</v>
      </c>
      <c r="L81" s="141">
        <v>-48746</v>
      </c>
      <c r="M81" s="141">
        <v>-78206</v>
      </c>
      <c r="N81" s="141">
        <v>-114792</v>
      </c>
      <c r="O81" s="141">
        <v>-20680</v>
      </c>
      <c r="P81" s="141">
        <v>-55952</v>
      </c>
      <c r="Q81" s="141">
        <v>-86871</v>
      </c>
      <c r="R81" s="141">
        <v>-115502</v>
      </c>
      <c r="S81" s="141">
        <v>-29237</v>
      </c>
      <c r="T81" s="141">
        <v>-68993</v>
      </c>
      <c r="U81" s="141">
        <v>-110727</v>
      </c>
    </row>
    <row r="82" spans="1:21">
      <c r="A82" s="142" t="s">
        <v>22</v>
      </c>
      <c r="B82" s="237" t="s">
        <v>23</v>
      </c>
      <c r="C82" s="143">
        <v>72552</v>
      </c>
      <c r="D82" s="143">
        <v>153789</v>
      </c>
      <c r="E82" s="143">
        <v>234157</v>
      </c>
      <c r="F82" s="143">
        <v>310499</v>
      </c>
      <c r="G82" s="143">
        <v>71862</v>
      </c>
      <c r="H82" s="143">
        <v>182609</v>
      </c>
      <c r="I82" s="143">
        <v>301586</v>
      </c>
      <c r="J82" s="143">
        <v>422702</v>
      </c>
      <c r="K82" s="143">
        <v>123037</v>
      </c>
      <c r="L82" s="143">
        <v>244927</v>
      </c>
      <c r="M82" s="143">
        <v>375580</v>
      </c>
      <c r="N82" s="143">
        <v>493220</v>
      </c>
      <c r="O82" s="143">
        <v>127825</v>
      </c>
      <c r="P82" s="143">
        <v>252039</v>
      </c>
      <c r="Q82" s="143">
        <v>371564</v>
      </c>
      <c r="R82" s="143">
        <v>485979</v>
      </c>
      <c r="S82" s="143">
        <v>120674</v>
      </c>
      <c r="T82" s="143">
        <v>252657</v>
      </c>
      <c r="U82" s="143">
        <v>384672</v>
      </c>
    </row>
    <row r="83" spans="1:21">
      <c r="A83" s="108"/>
      <c r="B83" s="236"/>
      <c r="C83" s="140"/>
      <c r="D83" s="140"/>
      <c r="E83" s="140"/>
      <c r="F83" s="140"/>
      <c r="G83" s="140"/>
      <c r="H83" s="140"/>
      <c r="I83" s="140"/>
      <c r="J83" s="140"/>
      <c r="K83" s="140"/>
      <c r="L83" s="140"/>
      <c r="M83" s="140"/>
      <c r="N83" s="140"/>
      <c r="O83" s="140"/>
      <c r="P83" s="140"/>
      <c r="Q83" s="140"/>
      <c r="R83" s="140"/>
      <c r="S83" s="140"/>
      <c r="T83" s="140"/>
      <c r="U83" s="140"/>
    </row>
    <row r="84" spans="1:21">
      <c r="A84" s="108" t="s">
        <v>24</v>
      </c>
      <c r="B84" s="236" t="s">
        <v>25</v>
      </c>
      <c r="C84" s="140">
        <v>0</v>
      </c>
      <c r="D84" s="140">
        <v>3302</v>
      </c>
      <c r="E84" s="140">
        <v>3302</v>
      </c>
      <c r="F84" s="140">
        <v>3303</v>
      </c>
      <c r="G84" s="140">
        <v>0</v>
      </c>
      <c r="H84" s="140">
        <v>5230</v>
      </c>
      <c r="I84" s="140">
        <v>4394</v>
      </c>
      <c r="J84" s="140">
        <v>4394</v>
      </c>
      <c r="K84" s="140">
        <v>0</v>
      </c>
      <c r="L84" s="140">
        <v>5758</v>
      </c>
      <c r="M84" s="140">
        <v>5777</v>
      </c>
      <c r="N84" s="140">
        <v>5801</v>
      </c>
      <c r="O84" s="140">
        <v>23</v>
      </c>
      <c r="P84" s="140">
        <v>4693</v>
      </c>
      <c r="Q84" s="140">
        <v>4693</v>
      </c>
      <c r="R84" s="140">
        <v>10360</v>
      </c>
      <c r="S84" s="140">
        <v>25</v>
      </c>
      <c r="T84" s="140">
        <v>809</v>
      </c>
      <c r="U84" s="140">
        <v>4780</v>
      </c>
    </row>
    <row r="85" spans="1:21">
      <c r="A85" s="108" t="s">
        <v>26</v>
      </c>
      <c r="B85" s="236" t="s">
        <v>27</v>
      </c>
      <c r="C85" s="140">
        <v>13721</v>
      </c>
      <c r="D85" s="140">
        <v>24874</v>
      </c>
      <c r="E85" s="140">
        <v>43391</v>
      </c>
      <c r="F85" s="140">
        <v>63723</v>
      </c>
      <c r="G85" s="140">
        <v>20055</v>
      </c>
      <c r="H85" s="140">
        <v>67864</v>
      </c>
      <c r="I85" s="140">
        <v>121106</v>
      </c>
      <c r="J85" s="140">
        <v>183461</v>
      </c>
      <c r="K85" s="140">
        <v>52035</v>
      </c>
      <c r="L85" s="140">
        <v>109855</v>
      </c>
      <c r="M85" s="140">
        <v>177652</v>
      </c>
      <c r="N85" s="140">
        <v>255191</v>
      </c>
      <c r="O85" s="140">
        <v>65661</v>
      </c>
      <c r="P85" s="140">
        <v>126458</v>
      </c>
      <c r="Q85" s="140">
        <v>186112</v>
      </c>
      <c r="R85" s="140">
        <v>251408</v>
      </c>
      <c r="S85" s="140">
        <v>75412</v>
      </c>
      <c r="T85" s="140">
        <v>138590</v>
      </c>
      <c r="U85" s="140">
        <v>201096</v>
      </c>
    </row>
    <row r="86" spans="1:21">
      <c r="A86" s="108" t="s">
        <v>28</v>
      </c>
      <c r="B86" s="236" t="s">
        <v>29</v>
      </c>
      <c r="C86" s="140">
        <v>3169</v>
      </c>
      <c r="D86" s="140">
        <v>5476</v>
      </c>
      <c r="E86" s="140">
        <v>5389</v>
      </c>
      <c r="F86" s="140">
        <v>24465</v>
      </c>
      <c r="G86" s="140">
        <v>23033</v>
      </c>
      <c r="H86" s="140">
        <v>35200</v>
      </c>
      <c r="I86" s="140">
        <v>35305</v>
      </c>
      <c r="J86" s="140">
        <v>47752</v>
      </c>
      <c r="K86" s="140">
        <v>474</v>
      </c>
      <c r="L86" s="140">
        <v>42433</v>
      </c>
      <c r="M86" s="140">
        <v>42437</v>
      </c>
      <c r="N86" s="140">
        <v>46199</v>
      </c>
      <c r="O86" s="140">
        <v>984</v>
      </c>
      <c r="P86" s="140">
        <v>21095</v>
      </c>
      <c r="Q86" s="140">
        <v>25543</v>
      </c>
      <c r="R86" s="140">
        <v>28398</v>
      </c>
      <c r="S86" s="140">
        <v>8393</v>
      </c>
      <c r="T86" s="140">
        <v>6726</v>
      </c>
      <c r="U86" s="140">
        <v>30626</v>
      </c>
    </row>
    <row r="87" spans="1:21">
      <c r="A87" s="108" t="s">
        <v>30</v>
      </c>
      <c r="B87" s="236" t="s">
        <v>31</v>
      </c>
      <c r="C87" s="140">
        <v>-135</v>
      </c>
      <c r="D87" s="140">
        <v>-156</v>
      </c>
      <c r="E87" s="140">
        <v>-156</v>
      </c>
      <c r="F87" s="140">
        <v>-156</v>
      </c>
      <c r="G87" s="140">
        <v>0</v>
      </c>
      <c r="H87" s="140">
        <v>0</v>
      </c>
      <c r="I87" s="140">
        <v>0</v>
      </c>
      <c r="J87" s="140">
        <v>0</v>
      </c>
      <c r="K87" s="140">
        <v>361</v>
      </c>
      <c r="L87" s="140">
        <v>140</v>
      </c>
      <c r="M87" s="140">
        <v>256</v>
      </c>
      <c r="N87" s="140">
        <v>-77</v>
      </c>
      <c r="O87" s="140">
        <v>821</v>
      </c>
      <c r="P87" s="140">
        <v>1643</v>
      </c>
      <c r="Q87" s="140">
        <v>5436</v>
      </c>
      <c r="R87" s="140">
        <v>3304</v>
      </c>
      <c r="S87" s="140">
        <v>1516</v>
      </c>
      <c r="T87" s="140">
        <v>2823</v>
      </c>
      <c r="U87" s="140">
        <v>4612</v>
      </c>
    </row>
    <row r="88" spans="1:21">
      <c r="A88" s="108" t="s">
        <v>32</v>
      </c>
      <c r="B88" s="236" t="s">
        <v>33</v>
      </c>
      <c r="C88" s="140">
        <v>5632</v>
      </c>
      <c r="D88" s="140">
        <v>16390</v>
      </c>
      <c r="E88" s="140">
        <v>28169</v>
      </c>
      <c r="F88" s="140">
        <v>37937</v>
      </c>
      <c r="G88" s="140">
        <v>6357</v>
      </c>
      <c r="H88" s="140">
        <v>16915</v>
      </c>
      <c r="I88" s="140">
        <v>38317</v>
      </c>
      <c r="J88" s="140">
        <v>60811</v>
      </c>
      <c r="K88" s="140">
        <v>31073</v>
      </c>
      <c r="L88" s="140">
        <v>83780</v>
      </c>
      <c r="M88" s="140">
        <v>105410</v>
      </c>
      <c r="N88" s="140">
        <v>130324</v>
      </c>
      <c r="O88" s="140">
        <v>23797</v>
      </c>
      <c r="P88" s="140">
        <v>65716</v>
      </c>
      <c r="Q88" s="140">
        <v>102319</v>
      </c>
      <c r="R88" s="140">
        <v>131282</v>
      </c>
      <c r="S88" s="140">
        <v>38683</v>
      </c>
      <c r="T88" s="140">
        <v>52673</v>
      </c>
      <c r="U88" s="140">
        <v>68441</v>
      </c>
    </row>
    <row r="89" spans="1:21" ht="26.4">
      <c r="A89" s="108" t="s">
        <v>34</v>
      </c>
      <c r="B89" s="236" t="s">
        <v>35</v>
      </c>
      <c r="C89" s="140">
        <v>-57776</v>
      </c>
      <c r="D89" s="140">
        <v>-111153</v>
      </c>
      <c r="E89" s="140">
        <v>-155383</v>
      </c>
      <c r="F89" s="140">
        <v>-310966</v>
      </c>
      <c r="G89" s="140">
        <v>-54759</v>
      </c>
      <c r="H89" s="140">
        <v>-133439</v>
      </c>
      <c r="I89" s="140">
        <v>-225972</v>
      </c>
      <c r="J89" s="140">
        <v>-301876</v>
      </c>
      <c r="K89" s="140">
        <v>-77282</v>
      </c>
      <c r="L89" s="140">
        <v>-165815</v>
      </c>
      <c r="M89" s="140">
        <v>-281737</v>
      </c>
      <c r="N89" s="140">
        <v>-398883</v>
      </c>
      <c r="O89" s="140">
        <v>-85999</v>
      </c>
      <c r="P89" s="140">
        <v>-178023</v>
      </c>
      <c r="Q89" s="140">
        <v>-265187</v>
      </c>
      <c r="R89" s="140">
        <v>-355299</v>
      </c>
      <c r="S89" s="140">
        <v>-62354</v>
      </c>
      <c r="T89" s="140">
        <v>-117343</v>
      </c>
      <c r="U89" s="140">
        <v>-219115</v>
      </c>
    </row>
    <row r="90" spans="1:21">
      <c r="A90" s="108" t="s">
        <v>36</v>
      </c>
      <c r="B90" s="236" t="s">
        <v>37</v>
      </c>
      <c r="C90" s="140">
        <v>-224009</v>
      </c>
      <c r="D90" s="140">
        <v>-444867</v>
      </c>
      <c r="E90" s="140">
        <v>-680714</v>
      </c>
      <c r="F90" s="140">
        <v>-930525</v>
      </c>
      <c r="G90" s="140">
        <v>-259802</v>
      </c>
      <c r="H90" s="140">
        <v>-632773</v>
      </c>
      <c r="I90" s="140">
        <v>-1022165</v>
      </c>
      <c r="J90" s="140">
        <v>-1569283</v>
      </c>
      <c r="K90" s="140">
        <v>-410220</v>
      </c>
      <c r="L90" s="140">
        <v>-856111</v>
      </c>
      <c r="M90" s="140">
        <v>-1264891</v>
      </c>
      <c r="N90" s="140">
        <v>-1674356</v>
      </c>
      <c r="O90" s="140">
        <v>-388959</v>
      </c>
      <c r="P90" s="140">
        <v>-773152</v>
      </c>
      <c r="Q90" s="140">
        <v>-1119990</v>
      </c>
      <c r="R90" s="140">
        <v>-1506866</v>
      </c>
      <c r="S90" s="140">
        <v>-380088</v>
      </c>
      <c r="T90" s="140">
        <v>-773297</v>
      </c>
      <c r="U90" s="140">
        <v>-1134701</v>
      </c>
    </row>
    <row r="91" spans="1:21">
      <c r="A91" s="108" t="s">
        <v>38</v>
      </c>
      <c r="B91" s="236" t="s">
        <v>39</v>
      </c>
      <c r="C91" s="140">
        <v>-24608</v>
      </c>
      <c r="D91" s="140">
        <v>-49835</v>
      </c>
      <c r="E91" s="140">
        <v>-74204</v>
      </c>
      <c r="F91" s="140">
        <v>-100995</v>
      </c>
      <c r="G91" s="140">
        <v>-27317</v>
      </c>
      <c r="H91" s="140">
        <v>-63111</v>
      </c>
      <c r="I91" s="140">
        <v>-104833</v>
      </c>
      <c r="J91" s="140">
        <v>-148457</v>
      </c>
      <c r="K91" s="140">
        <v>-43087</v>
      </c>
      <c r="L91" s="140">
        <v>-96386</v>
      </c>
      <c r="M91" s="140">
        <v>-148829</v>
      </c>
      <c r="N91" s="140">
        <v>-206597</v>
      </c>
      <c r="O91" s="140">
        <v>-47891</v>
      </c>
      <c r="P91" s="140">
        <v>-91984</v>
      </c>
      <c r="Q91" s="140">
        <v>-130500</v>
      </c>
      <c r="R91" s="140">
        <v>-174064</v>
      </c>
      <c r="S91" s="140">
        <v>-40933</v>
      </c>
      <c r="T91" s="140">
        <v>-82662</v>
      </c>
      <c r="U91" s="140">
        <v>-124226</v>
      </c>
    </row>
    <row r="92" spans="1:21">
      <c r="A92" s="108" t="s">
        <v>40</v>
      </c>
      <c r="B92" s="236" t="s">
        <v>41</v>
      </c>
      <c r="C92" s="144">
        <v>-5316</v>
      </c>
      <c r="D92" s="144">
        <v>-10822</v>
      </c>
      <c r="E92" s="144">
        <v>-22103</v>
      </c>
      <c r="F92" s="144">
        <v>-37393</v>
      </c>
      <c r="G92" s="144">
        <v>-11526</v>
      </c>
      <c r="H92" s="144">
        <v>-43687</v>
      </c>
      <c r="I92" s="144">
        <v>-62368</v>
      </c>
      <c r="J92" s="144">
        <v>-92459</v>
      </c>
      <c r="K92" s="144">
        <v>-22760</v>
      </c>
      <c r="L92" s="144">
        <v>-59509</v>
      </c>
      <c r="M92" s="144">
        <v>-82952</v>
      </c>
      <c r="N92" s="144">
        <v>-116591</v>
      </c>
      <c r="O92" s="144">
        <v>-31547</v>
      </c>
      <c r="P92" s="144">
        <v>-65096</v>
      </c>
      <c r="Q92" s="144">
        <v>-102017</v>
      </c>
      <c r="R92" s="144">
        <v>-141495</v>
      </c>
      <c r="S92" s="144">
        <v>-40011</v>
      </c>
      <c r="T92" s="144">
        <v>-56925</v>
      </c>
      <c r="U92" s="144">
        <v>-76771</v>
      </c>
    </row>
    <row r="93" spans="1:21">
      <c r="A93" s="142" t="s">
        <v>42</v>
      </c>
      <c r="B93" s="237" t="s">
        <v>43</v>
      </c>
      <c r="C93" s="143">
        <v>53810</v>
      </c>
      <c r="D93" s="143">
        <v>133823</v>
      </c>
      <c r="E93" s="143">
        <v>224735</v>
      </c>
      <c r="F93" s="143">
        <v>178176</v>
      </c>
      <c r="G93" s="143">
        <v>21589</v>
      </c>
      <c r="H93" s="143">
        <v>25529</v>
      </c>
      <c r="I93" s="143">
        <v>81758</v>
      </c>
      <c r="J93" s="143">
        <v>29692</v>
      </c>
      <c r="K93" s="143">
        <v>89052</v>
      </c>
      <c r="L93" s="143">
        <v>205011</v>
      </c>
      <c r="M93" s="143">
        <v>291831</v>
      </c>
      <c r="N93" s="143">
        <v>360383</v>
      </c>
      <c r="O93" s="143">
        <v>131530</v>
      </c>
      <c r="P93" s="143">
        <v>311679</v>
      </c>
      <c r="Q93" s="143">
        <v>530046</v>
      </c>
      <c r="R93" s="143">
        <v>659751</v>
      </c>
      <c r="S93" s="143">
        <v>171229</v>
      </c>
      <c r="T93" s="143">
        <v>369541</v>
      </c>
      <c r="U93" s="143">
        <v>592493</v>
      </c>
    </row>
    <row r="94" spans="1:21">
      <c r="A94" s="108" t="s">
        <v>414</v>
      </c>
      <c r="B94" s="236" t="s">
        <v>415</v>
      </c>
      <c r="C94" s="143">
        <v>0</v>
      </c>
      <c r="D94" s="143">
        <v>0</v>
      </c>
      <c r="E94" s="143">
        <v>0</v>
      </c>
      <c r="F94" s="143">
        <v>0</v>
      </c>
      <c r="G94" s="140">
        <v>0</v>
      </c>
      <c r="H94" s="140">
        <v>0</v>
      </c>
      <c r="I94" s="140">
        <v>0</v>
      </c>
      <c r="J94" s="140">
        <v>0</v>
      </c>
      <c r="K94" s="140">
        <v>-31735</v>
      </c>
      <c r="L94" s="140">
        <v>-82545</v>
      </c>
      <c r="M94" s="140">
        <v>-133748</v>
      </c>
      <c r="N94" s="140">
        <v>-185876</v>
      </c>
      <c r="O94" s="140">
        <v>-52075</v>
      </c>
      <c r="P94" s="140">
        <v>-103555</v>
      </c>
      <c r="Q94" s="140">
        <v>-154608</v>
      </c>
      <c r="R94" s="140">
        <v>-205866</v>
      </c>
      <c r="S94" s="140">
        <v>-50035</v>
      </c>
      <c r="T94" s="140">
        <v>-99871</v>
      </c>
      <c r="U94" s="140">
        <v>-148343</v>
      </c>
    </row>
    <row r="95" spans="1:21">
      <c r="A95" s="108" t="s">
        <v>44</v>
      </c>
      <c r="B95" s="236" t="s">
        <v>45</v>
      </c>
      <c r="C95" s="144">
        <v>1254</v>
      </c>
      <c r="D95" s="144">
        <v>2096</v>
      </c>
      <c r="E95" s="144">
        <v>0</v>
      </c>
      <c r="F95" s="144">
        <v>0</v>
      </c>
      <c r="G95" s="144">
        <v>0</v>
      </c>
      <c r="H95" s="144">
        <v>0</v>
      </c>
      <c r="I95" s="144">
        <v>0</v>
      </c>
      <c r="J95" s="144">
        <v>0</v>
      </c>
      <c r="K95" s="144">
        <v>0</v>
      </c>
      <c r="L95" s="144">
        <v>0</v>
      </c>
      <c r="M95" s="144">
        <v>0</v>
      </c>
      <c r="N95" s="144">
        <v>0</v>
      </c>
      <c r="O95" s="144">
        <v>0</v>
      </c>
      <c r="P95" s="144">
        <v>0</v>
      </c>
      <c r="Q95" s="144"/>
      <c r="R95" s="144"/>
      <c r="S95" s="144"/>
      <c r="T95" s="144"/>
      <c r="U95" s="144"/>
    </row>
    <row r="96" spans="1:21">
      <c r="A96" s="182" t="s">
        <v>46</v>
      </c>
      <c r="B96" s="238" t="s">
        <v>47</v>
      </c>
      <c r="C96" s="184">
        <v>55064</v>
      </c>
      <c r="D96" s="184">
        <v>135919</v>
      </c>
      <c r="E96" s="184">
        <v>224735</v>
      </c>
      <c r="F96" s="184">
        <v>178176</v>
      </c>
      <c r="G96" s="184">
        <v>21589</v>
      </c>
      <c r="H96" s="184">
        <v>25529</v>
      </c>
      <c r="I96" s="184">
        <v>81758</v>
      </c>
      <c r="J96" s="184">
        <v>29692</v>
      </c>
      <c r="K96" s="184">
        <v>57317</v>
      </c>
      <c r="L96" s="184">
        <v>122466</v>
      </c>
      <c r="M96" s="184">
        <v>158083</v>
      </c>
      <c r="N96" s="184">
        <v>174507</v>
      </c>
      <c r="O96" s="184">
        <v>79455</v>
      </c>
      <c r="P96" s="184">
        <v>208124</v>
      </c>
      <c r="Q96" s="184">
        <v>375438</v>
      </c>
      <c r="R96" s="184">
        <v>453885</v>
      </c>
      <c r="S96" s="184">
        <v>121194</v>
      </c>
      <c r="T96" s="184">
        <v>269670</v>
      </c>
      <c r="U96" s="184">
        <v>444150</v>
      </c>
    </row>
    <row r="97" spans="1:21" ht="14.4" thickBot="1">
      <c r="A97" s="108" t="s">
        <v>48</v>
      </c>
      <c r="B97" s="236" t="s">
        <v>49</v>
      </c>
      <c r="C97" s="145">
        <v>-10426</v>
      </c>
      <c r="D97" s="145">
        <v>-27421</v>
      </c>
      <c r="E97" s="145">
        <v>-47471</v>
      </c>
      <c r="F97" s="145">
        <v>-40145</v>
      </c>
      <c r="G97" s="145">
        <v>-7073</v>
      </c>
      <c r="H97" s="145">
        <v>-7726</v>
      </c>
      <c r="I97" s="145">
        <v>-23539</v>
      </c>
      <c r="J97" s="145">
        <v>-16399</v>
      </c>
      <c r="K97" s="145">
        <v>-26052</v>
      </c>
      <c r="L97" s="145">
        <v>-57828</v>
      </c>
      <c r="M97" s="145">
        <v>-83227</v>
      </c>
      <c r="N97" s="145">
        <v>-97647</v>
      </c>
      <c r="O97" s="145">
        <v>-39892</v>
      </c>
      <c r="P97" s="145">
        <v>-87345</v>
      </c>
      <c r="Q97" s="145">
        <v>-144869</v>
      </c>
      <c r="R97" s="145">
        <v>-174178</v>
      </c>
      <c r="S97" s="145">
        <v>-35736</v>
      </c>
      <c r="T97" s="145">
        <v>-81069</v>
      </c>
      <c r="U97" s="145">
        <v>-124651</v>
      </c>
    </row>
    <row r="98" spans="1:21" ht="14.4" thickTop="1">
      <c r="A98" s="182" t="s">
        <v>50</v>
      </c>
      <c r="B98" s="238" t="s">
        <v>51</v>
      </c>
      <c r="C98" s="184">
        <v>44638</v>
      </c>
      <c r="D98" s="184">
        <v>108498</v>
      </c>
      <c r="E98" s="184">
        <v>177264</v>
      </c>
      <c r="F98" s="184">
        <v>138031</v>
      </c>
      <c r="G98" s="184">
        <v>14516</v>
      </c>
      <c r="H98" s="184">
        <v>17803</v>
      </c>
      <c r="I98" s="184">
        <v>58219</v>
      </c>
      <c r="J98" s="184">
        <v>13293</v>
      </c>
      <c r="K98" s="184">
        <v>31265</v>
      </c>
      <c r="L98" s="184">
        <v>64638</v>
      </c>
      <c r="M98" s="184">
        <v>74856</v>
      </c>
      <c r="N98" s="184">
        <v>76860</v>
      </c>
      <c r="O98" s="184">
        <v>39563</v>
      </c>
      <c r="P98" s="184">
        <v>120779</v>
      </c>
      <c r="Q98" s="184">
        <v>230569</v>
      </c>
      <c r="R98" s="184">
        <v>279707</v>
      </c>
      <c r="S98" s="184">
        <v>85458</v>
      </c>
      <c r="T98" s="184">
        <v>188601</v>
      </c>
      <c r="U98" s="184">
        <v>319499</v>
      </c>
    </row>
    <row r="99" spans="1:21">
      <c r="A99" s="146" t="s">
        <v>389</v>
      </c>
      <c r="B99" s="236" t="s">
        <v>53</v>
      </c>
      <c r="C99" s="140">
        <v>44638</v>
      </c>
      <c r="D99" s="140">
        <v>108498</v>
      </c>
      <c r="E99" s="140">
        <v>177264</v>
      </c>
      <c r="F99" s="140">
        <v>138031</v>
      </c>
      <c r="G99" s="140">
        <v>14516</v>
      </c>
      <c r="H99" s="140">
        <v>17803</v>
      </c>
      <c r="I99" s="140">
        <v>58219</v>
      </c>
      <c r="J99" s="140">
        <v>13293</v>
      </c>
      <c r="K99" s="140">
        <v>31265</v>
      </c>
      <c r="L99" s="140">
        <v>64638</v>
      </c>
      <c r="M99" s="140">
        <v>74856</v>
      </c>
      <c r="N99" s="140">
        <v>76860</v>
      </c>
      <c r="O99" s="140">
        <v>39563</v>
      </c>
      <c r="P99" s="140">
        <v>120779</v>
      </c>
      <c r="Q99" s="140">
        <v>230569</v>
      </c>
      <c r="R99" s="140">
        <v>279707</v>
      </c>
      <c r="S99" s="140">
        <v>85458</v>
      </c>
      <c r="T99" s="140">
        <v>188601</v>
      </c>
      <c r="U99" s="140">
        <v>319499</v>
      </c>
    </row>
    <row r="100" spans="1:21" ht="26.4">
      <c r="A100" s="142" t="s">
        <v>391</v>
      </c>
      <c r="B100" s="237" t="s">
        <v>390</v>
      </c>
      <c r="C100" s="185">
        <v>0.87</v>
      </c>
      <c r="D100" s="185">
        <v>2.11</v>
      </c>
      <c r="E100" s="185">
        <v>3.35</v>
      </c>
      <c r="F100" s="185">
        <v>2.56</v>
      </c>
      <c r="G100" s="185">
        <v>0.26</v>
      </c>
      <c r="H100" s="185">
        <v>0.27</v>
      </c>
      <c r="I100" s="185">
        <v>0.81</v>
      </c>
      <c r="J100" s="185">
        <v>0.18</v>
      </c>
      <c r="K100" s="185">
        <v>0.37</v>
      </c>
      <c r="L100" s="185">
        <v>0.77</v>
      </c>
      <c r="M100" s="185">
        <v>0.89</v>
      </c>
      <c r="N100" s="185">
        <v>0.91</v>
      </c>
      <c r="O100" s="185">
        <v>0.47</v>
      </c>
      <c r="P100" s="185">
        <v>1.4337774408078756</v>
      </c>
      <c r="Q100" s="185">
        <v>2.74</v>
      </c>
      <c r="R100" s="185">
        <v>3.32</v>
      </c>
      <c r="S100" s="185">
        <v>1.01</v>
      </c>
      <c r="T100" s="185">
        <v>2.2400000000000002</v>
      </c>
      <c r="U100" s="185">
        <v>3.61</v>
      </c>
    </row>
    <row r="101" spans="1:21">
      <c r="A101" s="186"/>
      <c r="B101" s="187"/>
      <c r="C101" s="188"/>
      <c r="D101" s="188"/>
      <c r="E101" s="188"/>
      <c r="F101" s="188"/>
      <c r="G101" s="188"/>
      <c r="H101" s="188"/>
      <c r="I101" s="188"/>
      <c r="J101" s="188"/>
      <c r="K101" s="188"/>
      <c r="L101" s="188"/>
      <c r="M101" s="188"/>
      <c r="N101" s="188"/>
      <c r="O101" s="188"/>
      <c r="P101" s="188"/>
      <c r="Q101" s="188"/>
      <c r="R101" s="188"/>
      <c r="S101" s="188"/>
      <c r="T101" s="188"/>
      <c r="U101" s="188"/>
    </row>
    <row r="102" spans="1:21">
      <c r="A102" s="189"/>
      <c r="B102" s="189"/>
      <c r="C102" s="190"/>
      <c r="D102" s="190"/>
      <c r="E102" s="190"/>
      <c r="F102" s="190"/>
      <c r="G102" s="190"/>
      <c r="H102" s="190"/>
      <c r="I102" s="190"/>
      <c r="J102" s="190"/>
      <c r="K102" s="190"/>
      <c r="L102" s="190"/>
      <c r="M102" s="190"/>
      <c r="N102" s="190"/>
      <c r="O102" s="190"/>
      <c r="P102" s="190"/>
      <c r="Q102" s="190"/>
      <c r="R102" s="190"/>
      <c r="S102" s="190"/>
      <c r="T102" s="190"/>
      <c r="U102" s="190"/>
    </row>
    <row r="103" spans="1:21">
      <c r="A103" s="5" t="s">
        <v>54</v>
      </c>
      <c r="B103" s="6" t="s">
        <v>55</v>
      </c>
      <c r="C103" s="118"/>
      <c r="D103" s="118"/>
      <c r="E103" s="118"/>
      <c r="F103" s="118"/>
      <c r="G103" s="118"/>
      <c r="H103" s="118"/>
      <c r="I103" s="118"/>
      <c r="J103" s="118"/>
      <c r="K103" s="6"/>
      <c r="L103" s="6"/>
      <c r="M103" s="6"/>
      <c r="N103" s="6"/>
      <c r="O103" s="6"/>
      <c r="P103" s="6"/>
      <c r="Q103" s="6"/>
      <c r="R103" s="6"/>
      <c r="S103" s="6"/>
      <c r="T103" s="6"/>
      <c r="U103" s="6"/>
    </row>
    <row r="104" spans="1:21" ht="30.6" customHeight="1">
      <c r="A104" s="232" t="s">
        <v>4</v>
      </c>
      <c r="B104" s="232" t="s">
        <v>5</v>
      </c>
      <c r="C104" s="234" t="s">
        <v>411</v>
      </c>
      <c r="D104" s="234" t="s">
        <v>410</v>
      </c>
      <c r="E104" s="234" t="s">
        <v>409</v>
      </c>
      <c r="F104" s="234" t="s">
        <v>408</v>
      </c>
      <c r="G104" s="234" t="s">
        <v>407</v>
      </c>
      <c r="H104" s="234" t="s">
        <v>406</v>
      </c>
      <c r="I104" s="234" t="s">
        <v>405</v>
      </c>
      <c r="J104" s="234" t="s">
        <v>412</v>
      </c>
      <c r="K104" s="234" t="s">
        <v>416</v>
      </c>
      <c r="L104" s="234" t="s">
        <v>433</v>
      </c>
      <c r="M104" s="234" t="s">
        <v>447</v>
      </c>
      <c r="N104" s="234" t="s">
        <v>456</v>
      </c>
      <c r="O104" s="234" t="s">
        <v>459</v>
      </c>
      <c r="P104" s="234" t="s">
        <v>464</v>
      </c>
      <c r="Q104" s="234" t="s">
        <v>468</v>
      </c>
      <c r="R104" s="234" t="s">
        <v>472</v>
      </c>
      <c r="S104" s="234" t="s">
        <v>474</v>
      </c>
      <c r="T104" s="234" t="s">
        <v>498</v>
      </c>
      <c r="U104" s="234" t="s">
        <v>544</v>
      </c>
    </row>
    <row r="105" spans="1:21">
      <c r="A105" s="28"/>
      <c r="B105" s="239"/>
      <c r="C105" s="139"/>
      <c r="D105" s="139"/>
      <c r="E105" s="139"/>
      <c r="F105" s="139"/>
      <c r="G105" s="139"/>
      <c r="H105" s="139"/>
      <c r="I105" s="139"/>
      <c r="J105" s="139"/>
      <c r="K105" s="139"/>
      <c r="L105" s="139"/>
      <c r="M105" s="139"/>
      <c r="N105" s="139"/>
      <c r="O105" s="139"/>
      <c r="P105" s="139"/>
      <c r="Q105" s="139"/>
      <c r="R105" s="139"/>
      <c r="S105" s="139"/>
      <c r="T105" s="139"/>
      <c r="U105" s="139"/>
    </row>
    <row r="106" spans="1:21">
      <c r="A106" s="108" t="s">
        <v>12</v>
      </c>
      <c r="B106" s="236" t="s">
        <v>13</v>
      </c>
      <c r="C106" s="140">
        <v>425840</v>
      </c>
      <c r="D106" s="140">
        <v>438336</v>
      </c>
      <c r="E106" s="140">
        <v>476437</v>
      </c>
      <c r="F106" s="140">
        <v>454484</v>
      </c>
      <c r="G106" s="140">
        <v>402617</v>
      </c>
      <c r="H106" s="140">
        <v>498964</v>
      </c>
      <c r="I106" s="140">
        <v>565122</v>
      </c>
      <c r="J106" s="140">
        <v>603055</v>
      </c>
      <c r="K106" s="140">
        <v>622538</v>
      </c>
      <c r="L106" s="140">
        <v>648069</v>
      </c>
      <c r="M106" s="140">
        <v>659021</v>
      </c>
      <c r="N106" s="140">
        <v>654935</v>
      </c>
      <c r="O106" s="140">
        <v>652353</v>
      </c>
      <c r="P106" s="140">
        <v>665207</v>
      </c>
      <c r="Q106" s="140">
        <v>693817</v>
      </c>
      <c r="R106" s="140">
        <v>653841</v>
      </c>
      <c r="S106" s="140">
        <v>635030</v>
      </c>
      <c r="T106" s="140">
        <v>713312</v>
      </c>
      <c r="U106" s="140">
        <v>705126</v>
      </c>
    </row>
    <row r="107" spans="1:21">
      <c r="A107" s="108" t="s">
        <v>14</v>
      </c>
      <c r="B107" s="236" t="s">
        <v>15</v>
      </c>
      <c r="C107" s="141">
        <v>-155260</v>
      </c>
      <c r="D107" s="141">
        <v>-162091</v>
      </c>
      <c r="E107" s="141">
        <v>-180375</v>
      </c>
      <c r="F107" s="141">
        <v>-179087</v>
      </c>
      <c r="G107" s="141">
        <v>-148931</v>
      </c>
      <c r="H107" s="141">
        <v>-161929</v>
      </c>
      <c r="I107" s="141">
        <v>-159455</v>
      </c>
      <c r="J107" s="141">
        <v>-176796</v>
      </c>
      <c r="K107" s="148">
        <v>-187117</v>
      </c>
      <c r="L107" s="148">
        <v>-187551</v>
      </c>
      <c r="M107" s="148">
        <v>-191832</v>
      </c>
      <c r="N107" s="148">
        <v>-191911</v>
      </c>
      <c r="O107" s="148">
        <v>-185538</v>
      </c>
      <c r="P107" s="148">
        <v>-183732</v>
      </c>
      <c r="Q107" s="148">
        <v>-190034</v>
      </c>
      <c r="R107" s="148">
        <v>-179170</v>
      </c>
      <c r="S107" s="148">
        <v>-185118</v>
      </c>
      <c r="T107" s="148">
        <v>-217734</v>
      </c>
      <c r="U107" s="148">
        <v>-197537</v>
      </c>
    </row>
    <row r="108" spans="1:21">
      <c r="A108" s="142" t="s">
        <v>16</v>
      </c>
      <c r="B108" s="237" t="s">
        <v>17</v>
      </c>
      <c r="C108" s="143">
        <v>270580</v>
      </c>
      <c r="D108" s="143">
        <v>276245</v>
      </c>
      <c r="E108" s="143">
        <v>296062</v>
      </c>
      <c r="F108" s="143">
        <v>275397</v>
      </c>
      <c r="G108" s="143">
        <v>253686</v>
      </c>
      <c r="H108" s="143">
        <v>337035</v>
      </c>
      <c r="I108" s="143">
        <v>405667</v>
      </c>
      <c r="J108" s="143">
        <v>426259</v>
      </c>
      <c r="K108" s="143">
        <v>435421</v>
      </c>
      <c r="L108" s="143">
        <v>460518</v>
      </c>
      <c r="M108" s="143">
        <v>467189</v>
      </c>
      <c r="N108" s="143">
        <v>463024</v>
      </c>
      <c r="O108" s="143">
        <v>466815</v>
      </c>
      <c r="P108" s="143">
        <v>481475</v>
      </c>
      <c r="Q108" s="143">
        <v>503783</v>
      </c>
      <c r="R108" s="143">
        <v>474671</v>
      </c>
      <c r="S108" s="143">
        <v>449912</v>
      </c>
      <c r="T108" s="143">
        <v>495578</v>
      </c>
      <c r="U108" s="143">
        <v>507589</v>
      </c>
    </row>
    <row r="109" spans="1:21">
      <c r="A109" s="108"/>
      <c r="B109" s="236"/>
      <c r="C109" s="140"/>
      <c r="D109" s="140"/>
      <c r="E109" s="140"/>
      <c r="F109" s="140"/>
      <c r="G109" s="140"/>
      <c r="H109" s="140"/>
      <c r="I109" s="140"/>
      <c r="J109" s="140"/>
      <c r="K109" s="140"/>
      <c r="L109" s="140"/>
      <c r="M109" s="140"/>
      <c r="N109" s="140"/>
      <c r="O109" s="140"/>
      <c r="P109" s="140"/>
      <c r="Q109" s="140"/>
      <c r="R109" s="140"/>
      <c r="S109" s="140">
        <v>0</v>
      </c>
      <c r="T109" s="140"/>
      <c r="U109" s="140"/>
    </row>
    <row r="110" spans="1:21">
      <c r="A110" s="108" t="s">
        <v>18</v>
      </c>
      <c r="B110" s="236" t="s">
        <v>19</v>
      </c>
      <c r="C110" s="140">
        <v>84293</v>
      </c>
      <c r="D110" s="140">
        <v>92295</v>
      </c>
      <c r="E110" s="140">
        <v>92769</v>
      </c>
      <c r="F110" s="140">
        <v>87886</v>
      </c>
      <c r="G110" s="140">
        <v>82267</v>
      </c>
      <c r="H110" s="140">
        <v>127610</v>
      </c>
      <c r="I110" s="140">
        <v>138312</v>
      </c>
      <c r="J110" s="140">
        <v>145656</v>
      </c>
      <c r="K110" s="140">
        <v>146553</v>
      </c>
      <c r="L110" s="140">
        <v>147120</v>
      </c>
      <c r="M110" s="140">
        <v>160113</v>
      </c>
      <c r="N110" s="140">
        <v>154226</v>
      </c>
      <c r="O110" s="140">
        <v>151883</v>
      </c>
      <c r="P110" s="140">
        <v>162070</v>
      </c>
      <c r="Q110" s="140">
        <v>154314</v>
      </c>
      <c r="R110" s="140">
        <v>143973</v>
      </c>
      <c r="S110" s="140">
        <v>149714</v>
      </c>
      <c r="T110" s="140">
        <v>171739</v>
      </c>
      <c r="U110" s="140">
        <v>173749</v>
      </c>
    </row>
    <row r="111" spans="1:21">
      <c r="A111" s="108" t="s">
        <v>20</v>
      </c>
      <c r="B111" s="236" t="s">
        <v>21</v>
      </c>
      <c r="C111" s="141">
        <v>-11741</v>
      </c>
      <c r="D111" s="141">
        <v>-11058</v>
      </c>
      <c r="E111" s="141">
        <v>-12401</v>
      </c>
      <c r="F111" s="141">
        <v>-11544</v>
      </c>
      <c r="G111" s="141">
        <v>-10405</v>
      </c>
      <c r="H111" s="141">
        <v>-16863</v>
      </c>
      <c r="I111" s="141">
        <v>-19335</v>
      </c>
      <c r="J111" s="141">
        <v>-24540</v>
      </c>
      <c r="K111" s="141">
        <v>-23516</v>
      </c>
      <c r="L111" s="141">
        <v>-25230</v>
      </c>
      <c r="M111" s="141">
        <v>-29460</v>
      </c>
      <c r="N111" s="141">
        <v>-36586</v>
      </c>
      <c r="O111" s="141">
        <v>-24058</v>
      </c>
      <c r="P111" s="141">
        <v>-37856</v>
      </c>
      <c r="Q111" s="141">
        <v>-34789</v>
      </c>
      <c r="R111" s="141">
        <v>-29558</v>
      </c>
      <c r="S111" s="141">
        <v>-29040</v>
      </c>
      <c r="T111" s="141">
        <v>-39756</v>
      </c>
      <c r="U111" s="141">
        <v>-41734</v>
      </c>
    </row>
    <row r="112" spans="1:21">
      <c r="A112" s="142" t="s">
        <v>22</v>
      </c>
      <c r="B112" s="237" t="s">
        <v>23</v>
      </c>
      <c r="C112" s="143">
        <v>72552</v>
      </c>
      <c r="D112" s="143">
        <v>81237</v>
      </c>
      <c r="E112" s="143">
        <v>80368</v>
      </c>
      <c r="F112" s="143">
        <v>76342</v>
      </c>
      <c r="G112" s="143">
        <v>71862</v>
      </c>
      <c r="H112" s="143">
        <v>110747</v>
      </c>
      <c r="I112" s="143">
        <v>118977</v>
      </c>
      <c r="J112" s="143">
        <v>121116</v>
      </c>
      <c r="K112" s="143">
        <v>123037</v>
      </c>
      <c r="L112" s="143">
        <v>121890</v>
      </c>
      <c r="M112" s="143">
        <v>130653</v>
      </c>
      <c r="N112" s="143">
        <v>117640</v>
      </c>
      <c r="O112" s="143">
        <v>127825</v>
      </c>
      <c r="P112" s="143">
        <v>124214</v>
      </c>
      <c r="Q112" s="143">
        <v>119525</v>
      </c>
      <c r="R112" s="143">
        <v>114415</v>
      </c>
      <c r="S112" s="143">
        <v>120674</v>
      </c>
      <c r="T112" s="143">
        <v>131983</v>
      </c>
      <c r="U112" s="143">
        <v>132015</v>
      </c>
    </row>
    <row r="113" spans="1:21">
      <c r="A113" s="108"/>
      <c r="B113" s="236"/>
      <c r="C113" s="140"/>
      <c r="D113" s="140"/>
      <c r="E113" s="140"/>
      <c r="F113" s="140"/>
      <c r="G113" s="140"/>
      <c r="H113" s="140"/>
      <c r="I113" s="140"/>
      <c r="J113" s="140"/>
      <c r="K113" s="140"/>
      <c r="L113" s="140"/>
      <c r="M113" s="140"/>
      <c r="N113" s="140"/>
      <c r="O113" s="140"/>
      <c r="P113" s="140">
        <v>0</v>
      </c>
      <c r="Q113" s="140">
        <v>0</v>
      </c>
      <c r="R113" s="140">
        <v>0</v>
      </c>
      <c r="S113" s="140">
        <v>0</v>
      </c>
      <c r="T113" s="140">
        <v>0</v>
      </c>
      <c r="U113" s="140">
        <v>0</v>
      </c>
    </row>
    <row r="114" spans="1:21">
      <c r="A114" s="108" t="s">
        <v>24</v>
      </c>
      <c r="B114" s="236" t="s">
        <v>25</v>
      </c>
      <c r="C114" s="140">
        <v>0</v>
      </c>
      <c r="D114" s="140">
        <v>3302</v>
      </c>
      <c r="E114" s="140">
        <v>0</v>
      </c>
      <c r="F114" s="140">
        <v>1</v>
      </c>
      <c r="G114" s="140">
        <v>0</v>
      </c>
      <c r="H114" s="140">
        <v>5230</v>
      </c>
      <c r="I114" s="140">
        <v>-836</v>
      </c>
      <c r="J114" s="140">
        <v>0</v>
      </c>
      <c r="K114" s="140">
        <v>0</v>
      </c>
      <c r="L114" s="140">
        <v>5758</v>
      </c>
      <c r="M114" s="140">
        <v>19</v>
      </c>
      <c r="N114" s="140">
        <v>24</v>
      </c>
      <c r="O114" s="140">
        <v>23</v>
      </c>
      <c r="P114" s="140">
        <v>4670</v>
      </c>
      <c r="Q114" s="140">
        <v>0</v>
      </c>
      <c r="R114" s="140">
        <v>5667</v>
      </c>
      <c r="S114" s="140">
        <v>25</v>
      </c>
      <c r="T114" s="140">
        <v>784</v>
      </c>
      <c r="U114" s="140">
        <v>3971</v>
      </c>
    </row>
    <row r="115" spans="1:21">
      <c r="A115" s="108" t="s">
        <v>26</v>
      </c>
      <c r="B115" s="236" t="s">
        <v>27</v>
      </c>
      <c r="C115" s="140">
        <v>13721</v>
      </c>
      <c r="D115" s="140">
        <v>11153</v>
      </c>
      <c r="E115" s="140">
        <v>18517</v>
      </c>
      <c r="F115" s="140">
        <v>20332</v>
      </c>
      <c r="G115" s="140">
        <v>20055</v>
      </c>
      <c r="H115" s="140">
        <v>47809</v>
      </c>
      <c r="I115" s="140">
        <v>53242</v>
      </c>
      <c r="J115" s="140">
        <v>62355</v>
      </c>
      <c r="K115" s="135">
        <v>52035</v>
      </c>
      <c r="L115" s="135">
        <v>57820</v>
      </c>
      <c r="M115" s="135">
        <v>67797</v>
      </c>
      <c r="N115" s="135">
        <v>77539</v>
      </c>
      <c r="O115" s="135">
        <v>65661</v>
      </c>
      <c r="P115" s="135">
        <v>60797</v>
      </c>
      <c r="Q115" s="135">
        <v>59654</v>
      </c>
      <c r="R115" s="135">
        <v>65296</v>
      </c>
      <c r="S115" s="135">
        <v>75412</v>
      </c>
      <c r="T115" s="135">
        <v>63178</v>
      </c>
      <c r="U115" s="135">
        <v>62506</v>
      </c>
    </row>
    <row r="116" spans="1:21">
      <c r="A116" s="108" t="s">
        <v>28</v>
      </c>
      <c r="B116" s="236" t="s">
        <v>29</v>
      </c>
      <c r="C116" s="140">
        <v>3169</v>
      </c>
      <c r="D116" s="140">
        <v>2307</v>
      </c>
      <c r="E116" s="140">
        <v>-87</v>
      </c>
      <c r="F116" s="140">
        <v>19076</v>
      </c>
      <c r="G116" s="140">
        <v>23033</v>
      </c>
      <c r="H116" s="140">
        <v>12167</v>
      </c>
      <c r="I116" s="140">
        <v>105</v>
      </c>
      <c r="J116" s="140">
        <v>12447</v>
      </c>
      <c r="K116" s="135">
        <v>474</v>
      </c>
      <c r="L116" s="135">
        <v>41959</v>
      </c>
      <c r="M116" s="135">
        <v>4</v>
      </c>
      <c r="N116" s="135">
        <v>3762</v>
      </c>
      <c r="O116" s="135">
        <v>984</v>
      </c>
      <c r="P116" s="135">
        <v>20111</v>
      </c>
      <c r="Q116" s="135">
        <v>4448</v>
      </c>
      <c r="R116" s="135">
        <v>2855</v>
      </c>
      <c r="S116" s="135">
        <v>8393</v>
      </c>
      <c r="T116" s="135">
        <v>-1667</v>
      </c>
      <c r="U116" s="135">
        <v>23900</v>
      </c>
    </row>
    <row r="117" spans="1:21">
      <c r="A117" s="108" t="s">
        <v>56</v>
      </c>
      <c r="B117" s="236" t="s">
        <v>31</v>
      </c>
      <c r="C117" s="140">
        <v>-135</v>
      </c>
      <c r="D117" s="140">
        <v>-21</v>
      </c>
      <c r="E117" s="140">
        <v>0</v>
      </c>
      <c r="F117" s="140">
        <v>0</v>
      </c>
      <c r="G117" s="140">
        <v>0</v>
      </c>
      <c r="H117" s="140">
        <v>0</v>
      </c>
      <c r="I117" s="140">
        <v>0</v>
      </c>
      <c r="J117" s="140">
        <v>0</v>
      </c>
      <c r="K117" s="135">
        <v>361</v>
      </c>
      <c r="L117" s="135">
        <v>-221</v>
      </c>
      <c r="M117" s="135">
        <v>116</v>
      </c>
      <c r="N117" s="135">
        <v>-333</v>
      </c>
      <c r="O117" s="135">
        <v>821</v>
      </c>
      <c r="P117" s="135">
        <v>822</v>
      </c>
      <c r="Q117" s="135">
        <v>3793</v>
      </c>
      <c r="R117" s="135">
        <v>-2132</v>
      </c>
      <c r="S117" s="135">
        <v>1516</v>
      </c>
      <c r="T117" s="135">
        <v>1307</v>
      </c>
      <c r="U117" s="135">
        <v>1789</v>
      </c>
    </row>
    <row r="118" spans="1:21">
      <c r="A118" s="108" t="s">
        <v>32</v>
      </c>
      <c r="B118" s="236" t="s">
        <v>33</v>
      </c>
      <c r="C118" s="140">
        <v>5632</v>
      </c>
      <c r="D118" s="140">
        <v>10758</v>
      </c>
      <c r="E118" s="140">
        <v>11779</v>
      </c>
      <c r="F118" s="140">
        <v>9768</v>
      </c>
      <c r="G118" s="140">
        <v>6357</v>
      </c>
      <c r="H118" s="140">
        <v>10558</v>
      </c>
      <c r="I118" s="140">
        <v>21402</v>
      </c>
      <c r="J118" s="149">
        <v>22494</v>
      </c>
      <c r="K118" s="135">
        <v>31073</v>
      </c>
      <c r="L118" s="135">
        <v>52707</v>
      </c>
      <c r="M118" s="135">
        <v>21630</v>
      </c>
      <c r="N118" s="135">
        <v>24914</v>
      </c>
      <c r="O118" s="135">
        <v>23797</v>
      </c>
      <c r="P118" s="135">
        <v>41919</v>
      </c>
      <c r="Q118" s="135">
        <v>36603</v>
      </c>
      <c r="R118" s="135">
        <v>28963</v>
      </c>
      <c r="S118" s="135">
        <v>38683</v>
      </c>
      <c r="T118" s="135">
        <v>13990</v>
      </c>
      <c r="U118" s="135">
        <v>15768</v>
      </c>
    </row>
    <row r="119" spans="1:21" ht="26.4">
      <c r="A119" s="108" t="s">
        <v>34</v>
      </c>
      <c r="B119" s="236" t="s">
        <v>57</v>
      </c>
      <c r="C119" s="140">
        <v>-57776</v>
      </c>
      <c r="D119" s="140">
        <v>-53377</v>
      </c>
      <c r="E119" s="140">
        <v>-44230</v>
      </c>
      <c r="F119" s="140">
        <v>-155583</v>
      </c>
      <c r="G119" s="140">
        <v>-54759</v>
      </c>
      <c r="H119" s="140">
        <v>-78680</v>
      </c>
      <c r="I119" s="140">
        <v>-92533</v>
      </c>
      <c r="J119" s="150">
        <v>-75904</v>
      </c>
      <c r="K119" s="135">
        <v>-77282</v>
      </c>
      <c r="L119" s="135">
        <v>-88533</v>
      </c>
      <c r="M119" s="135">
        <v>-115922</v>
      </c>
      <c r="N119" s="135">
        <v>-117146</v>
      </c>
      <c r="O119" s="135">
        <v>-85999</v>
      </c>
      <c r="P119" s="135">
        <v>-92024</v>
      </c>
      <c r="Q119" s="135">
        <v>-87164</v>
      </c>
      <c r="R119" s="135">
        <v>-90112</v>
      </c>
      <c r="S119" s="135">
        <v>-62354</v>
      </c>
      <c r="T119" s="135">
        <v>-54989</v>
      </c>
      <c r="U119" s="135">
        <v>-101772</v>
      </c>
    </row>
    <row r="120" spans="1:21">
      <c r="A120" s="108" t="s">
        <v>36</v>
      </c>
      <c r="B120" s="236" t="s">
        <v>37</v>
      </c>
      <c r="C120" s="140">
        <v>-224009</v>
      </c>
      <c r="D120" s="140">
        <v>-220858</v>
      </c>
      <c r="E120" s="140">
        <v>-235847</v>
      </c>
      <c r="F120" s="140">
        <v>-249811</v>
      </c>
      <c r="G120" s="140">
        <v>-259802</v>
      </c>
      <c r="H120" s="140">
        <v>-372971</v>
      </c>
      <c r="I120" s="140">
        <v>-389392</v>
      </c>
      <c r="J120" s="149">
        <v>-547118</v>
      </c>
      <c r="K120" s="135">
        <v>-410220</v>
      </c>
      <c r="L120" s="135">
        <v>-445891</v>
      </c>
      <c r="M120" s="135">
        <v>-408780</v>
      </c>
      <c r="N120" s="135">
        <v>-409465</v>
      </c>
      <c r="O120" s="135">
        <v>-388959</v>
      </c>
      <c r="P120" s="135">
        <v>-384193</v>
      </c>
      <c r="Q120" s="135">
        <v>-346838</v>
      </c>
      <c r="R120" s="135">
        <v>-386876</v>
      </c>
      <c r="S120" s="135">
        <v>-380088</v>
      </c>
      <c r="T120" s="135">
        <v>-393209</v>
      </c>
      <c r="U120" s="135">
        <v>-361404</v>
      </c>
    </row>
    <row r="121" spans="1:21">
      <c r="A121" s="108" t="s">
        <v>58</v>
      </c>
      <c r="B121" s="236" t="s">
        <v>39</v>
      </c>
      <c r="C121" s="140">
        <v>-24608</v>
      </c>
      <c r="D121" s="140">
        <v>-25227</v>
      </c>
      <c r="E121" s="140">
        <v>-24369</v>
      </c>
      <c r="F121" s="140">
        <v>-26791</v>
      </c>
      <c r="G121" s="140">
        <v>-27317</v>
      </c>
      <c r="H121" s="140">
        <v>-35794</v>
      </c>
      <c r="I121" s="140">
        <v>-41722</v>
      </c>
      <c r="J121" s="149">
        <v>-43624</v>
      </c>
      <c r="K121" s="135">
        <v>-43087</v>
      </c>
      <c r="L121" s="135">
        <v>-53299</v>
      </c>
      <c r="M121" s="135">
        <v>-52443</v>
      </c>
      <c r="N121" s="135">
        <v>-57768</v>
      </c>
      <c r="O121" s="135">
        <v>-47891</v>
      </c>
      <c r="P121" s="135">
        <v>-44093</v>
      </c>
      <c r="Q121" s="135">
        <v>-38516</v>
      </c>
      <c r="R121" s="135">
        <v>-43564</v>
      </c>
      <c r="S121" s="135">
        <v>-40933</v>
      </c>
      <c r="T121" s="135">
        <v>-41729</v>
      </c>
      <c r="U121" s="135">
        <v>-41564</v>
      </c>
    </row>
    <row r="122" spans="1:21">
      <c r="A122" s="108" t="s">
        <v>40</v>
      </c>
      <c r="B122" s="236" t="s">
        <v>41</v>
      </c>
      <c r="C122" s="144">
        <v>-5316</v>
      </c>
      <c r="D122" s="144">
        <v>-5506</v>
      </c>
      <c r="E122" s="144">
        <v>-11281</v>
      </c>
      <c r="F122" s="144">
        <v>-15290</v>
      </c>
      <c r="G122" s="144">
        <v>-11526</v>
      </c>
      <c r="H122" s="144">
        <v>-32161</v>
      </c>
      <c r="I122" s="144">
        <v>-18681</v>
      </c>
      <c r="J122" s="152">
        <v>-30091</v>
      </c>
      <c r="K122" s="151">
        <v>-22760</v>
      </c>
      <c r="L122" s="151">
        <v>-36749</v>
      </c>
      <c r="M122" s="151">
        <v>-23443</v>
      </c>
      <c r="N122" s="151">
        <v>-33639</v>
      </c>
      <c r="O122" s="151">
        <v>-31547</v>
      </c>
      <c r="P122" s="151">
        <v>-33549</v>
      </c>
      <c r="Q122" s="151">
        <v>-36921</v>
      </c>
      <c r="R122" s="151">
        <v>-39478</v>
      </c>
      <c r="S122" s="151">
        <v>-40011</v>
      </c>
      <c r="T122" s="151">
        <v>-16914</v>
      </c>
      <c r="U122" s="151">
        <v>-19846</v>
      </c>
    </row>
    <row r="123" spans="1:21">
      <c r="A123" s="142" t="s">
        <v>42</v>
      </c>
      <c r="B123" s="237" t="s">
        <v>43</v>
      </c>
      <c r="C123" s="143">
        <v>53810</v>
      </c>
      <c r="D123" s="143">
        <v>80013</v>
      </c>
      <c r="E123" s="143">
        <v>90912</v>
      </c>
      <c r="F123" s="143">
        <v>-46559</v>
      </c>
      <c r="G123" s="143">
        <v>21589</v>
      </c>
      <c r="H123" s="143">
        <v>3940</v>
      </c>
      <c r="I123" s="143">
        <v>56229</v>
      </c>
      <c r="J123" s="143">
        <v>-52066</v>
      </c>
      <c r="K123" s="143">
        <v>89052</v>
      </c>
      <c r="L123" s="143">
        <v>115959</v>
      </c>
      <c r="M123" s="143">
        <v>86820</v>
      </c>
      <c r="N123" s="143">
        <v>68552</v>
      </c>
      <c r="O123" s="143">
        <v>131530</v>
      </c>
      <c r="P123" s="143">
        <v>180149</v>
      </c>
      <c r="Q123" s="143">
        <v>218367</v>
      </c>
      <c r="R123" s="143">
        <v>129705</v>
      </c>
      <c r="S123" s="143">
        <v>171229</v>
      </c>
      <c r="T123" s="143">
        <v>198312</v>
      </c>
      <c r="U123" s="143">
        <v>222952</v>
      </c>
    </row>
    <row r="124" spans="1:21">
      <c r="A124" s="108" t="s">
        <v>414</v>
      </c>
      <c r="B124" s="236" t="s">
        <v>415</v>
      </c>
      <c r="C124" s="140">
        <v>0</v>
      </c>
      <c r="D124" s="140">
        <v>0</v>
      </c>
      <c r="E124" s="140">
        <v>0</v>
      </c>
      <c r="F124" s="140">
        <v>0</v>
      </c>
      <c r="G124" s="140">
        <v>0</v>
      </c>
      <c r="H124" s="140">
        <v>0</v>
      </c>
      <c r="I124" s="140">
        <v>0</v>
      </c>
      <c r="J124" s="140">
        <v>0</v>
      </c>
      <c r="K124" s="140">
        <v>-31735</v>
      </c>
      <c r="L124" s="140">
        <v>-50810</v>
      </c>
      <c r="M124" s="140">
        <v>-51203</v>
      </c>
      <c r="N124" s="140">
        <v>-52128</v>
      </c>
      <c r="O124" s="140">
        <v>-52075</v>
      </c>
      <c r="P124" s="140">
        <v>-51480</v>
      </c>
      <c r="Q124" s="140">
        <v>-51053</v>
      </c>
      <c r="R124" s="140">
        <v>-51258</v>
      </c>
      <c r="S124" s="140">
        <v>-50035</v>
      </c>
      <c r="T124" s="140">
        <v>-49836</v>
      </c>
      <c r="U124" s="140">
        <v>-48472</v>
      </c>
    </row>
    <row r="125" spans="1:21">
      <c r="A125" s="108" t="s">
        <v>44</v>
      </c>
      <c r="B125" s="236" t="s">
        <v>45</v>
      </c>
      <c r="C125" s="140">
        <v>1254</v>
      </c>
      <c r="D125" s="140">
        <v>842</v>
      </c>
      <c r="E125" s="140">
        <v>-2096</v>
      </c>
      <c r="F125" s="140">
        <v>0</v>
      </c>
      <c r="G125" s="140">
        <v>0</v>
      </c>
      <c r="H125" s="140">
        <v>0</v>
      </c>
      <c r="I125" s="140">
        <v>0</v>
      </c>
      <c r="J125" s="140">
        <v>0</v>
      </c>
      <c r="K125" s="140">
        <v>0</v>
      </c>
      <c r="L125" s="140">
        <v>0</v>
      </c>
      <c r="M125" s="140">
        <v>0</v>
      </c>
      <c r="N125" s="140">
        <v>0</v>
      </c>
      <c r="O125" s="140">
        <v>0</v>
      </c>
      <c r="P125" s="140">
        <v>0</v>
      </c>
      <c r="Q125" s="140">
        <v>0</v>
      </c>
      <c r="R125" s="140">
        <v>0</v>
      </c>
      <c r="S125" s="140">
        <v>0</v>
      </c>
      <c r="T125" s="140"/>
      <c r="U125" s="140">
        <v>0</v>
      </c>
    </row>
    <row r="126" spans="1:21">
      <c r="A126" s="182" t="s">
        <v>46</v>
      </c>
      <c r="B126" s="238" t="s">
        <v>47</v>
      </c>
      <c r="C126" s="184">
        <v>55064</v>
      </c>
      <c r="D126" s="184">
        <v>80855</v>
      </c>
      <c r="E126" s="184">
        <v>88816</v>
      </c>
      <c r="F126" s="184">
        <v>-46559</v>
      </c>
      <c r="G126" s="184">
        <v>21589</v>
      </c>
      <c r="H126" s="184">
        <v>3940</v>
      </c>
      <c r="I126" s="184">
        <v>56229</v>
      </c>
      <c r="J126" s="184">
        <v>-52066</v>
      </c>
      <c r="K126" s="184">
        <v>57317</v>
      </c>
      <c r="L126" s="184">
        <v>65149</v>
      </c>
      <c r="M126" s="184">
        <v>35617</v>
      </c>
      <c r="N126" s="184">
        <v>16424</v>
      </c>
      <c r="O126" s="184">
        <v>79455</v>
      </c>
      <c r="P126" s="184">
        <v>128669</v>
      </c>
      <c r="Q126" s="184">
        <v>167314</v>
      </c>
      <c r="R126" s="184">
        <v>78447</v>
      </c>
      <c r="S126" s="184">
        <v>121194</v>
      </c>
      <c r="T126" s="184">
        <v>148476</v>
      </c>
      <c r="U126" s="184">
        <v>174480</v>
      </c>
    </row>
    <row r="127" spans="1:21" ht="14.4" thickBot="1">
      <c r="A127" s="108" t="s">
        <v>48</v>
      </c>
      <c r="B127" s="236" t="s">
        <v>49</v>
      </c>
      <c r="C127" s="145">
        <v>-10426</v>
      </c>
      <c r="D127" s="145">
        <v>-16995</v>
      </c>
      <c r="E127" s="145">
        <v>-20050</v>
      </c>
      <c r="F127" s="145">
        <v>7326</v>
      </c>
      <c r="G127" s="145">
        <v>-7073</v>
      </c>
      <c r="H127" s="145">
        <v>-653</v>
      </c>
      <c r="I127" s="145">
        <v>-15813</v>
      </c>
      <c r="J127" s="145">
        <v>7140</v>
      </c>
      <c r="K127" s="145">
        <v>-26052</v>
      </c>
      <c r="L127" s="145">
        <v>-31776</v>
      </c>
      <c r="M127" s="145">
        <v>-25399</v>
      </c>
      <c r="N127" s="145">
        <v>-14420</v>
      </c>
      <c r="O127" s="145">
        <v>-39892</v>
      </c>
      <c r="P127" s="145">
        <v>-47453</v>
      </c>
      <c r="Q127" s="145">
        <v>-57524</v>
      </c>
      <c r="R127" s="145">
        <v>-29309</v>
      </c>
      <c r="S127" s="145">
        <v>-35736</v>
      </c>
      <c r="T127" s="145">
        <v>-45333</v>
      </c>
      <c r="U127" s="145">
        <v>-43582</v>
      </c>
    </row>
    <row r="128" spans="1:21" ht="14.4" thickTop="1">
      <c r="A128" s="182" t="s">
        <v>50</v>
      </c>
      <c r="B128" s="238" t="s">
        <v>51</v>
      </c>
      <c r="C128" s="184">
        <v>44638</v>
      </c>
      <c r="D128" s="184">
        <v>63860</v>
      </c>
      <c r="E128" s="184">
        <v>68766</v>
      </c>
      <c r="F128" s="184">
        <v>-39233</v>
      </c>
      <c r="G128" s="184">
        <v>14516</v>
      </c>
      <c r="H128" s="184">
        <v>3287</v>
      </c>
      <c r="I128" s="184">
        <v>40416</v>
      </c>
      <c r="J128" s="184">
        <v>-44926</v>
      </c>
      <c r="K128" s="184">
        <v>31265</v>
      </c>
      <c r="L128" s="184">
        <v>33373</v>
      </c>
      <c r="M128" s="184">
        <v>10218</v>
      </c>
      <c r="N128" s="184">
        <v>2004</v>
      </c>
      <c r="O128" s="184">
        <v>39563</v>
      </c>
      <c r="P128" s="184">
        <v>81216</v>
      </c>
      <c r="Q128" s="184">
        <v>109790</v>
      </c>
      <c r="R128" s="184">
        <v>49138</v>
      </c>
      <c r="S128" s="184">
        <v>85458</v>
      </c>
      <c r="T128" s="184">
        <v>103143</v>
      </c>
      <c r="U128" s="184">
        <v>130898</v>
      </c>
    </row>
    <row r="129" spans="1:21">
      <c r="A129" s="146" t="s">
        <v>52</v>
      </c>
      <c r="B129" s="236" t="s">
        <v>53</v>
      </c>
      <c r="C129" s="140">
        <v>44638</v>
      </c>
      <c r="D129" s="140">
        <v>63860</v>
      </c>
      <c r="E129" s="140">
        <v>68766</v>
      </c>
      <c r="F129" s="140">
        <v>-39233</v>
      </c>
      <c r="G129" s="140">
        <v>14516</v>
      </c>
      <c r="H129" s="140">
        <v>3287</v>
      </c>
      <c r="I129" s="140">
        <v>40416</v>
      </c>
      <c r="J129" s="140">
        <v>-44926</v>
      </c>
      <c r="K129" s="140">
        <v>31265</v>
      </c>
      <c r="L129" s="140">
        <v>33373</v>
      </c>
      <c r="M129" s="140">
        <v>10218</v>
      </c>
      <c r="N129" s="140">
        <v>2004</v>
      </c>
      <c r="O129" s="140">
        <v>39563</v>
      </c>
      <c r="P129" s="140">
        <v>81216</v>
      </c>
      <c r="Q129" s="140">
        <v>109790</v>
      </c>
      <c r="R129" s="140">
        <v>49138</v>
      </c>
      <c r="S129" s="140">
        <v>85458</v>
      </c>
      <c r="T129" s="140">
        <v>103143</v>
      </c>
      <c r="U129" s="140">
        <v>130898</v>
      </c>
    </row>
    <row r="130" spans="1:21" ht="26.4">
      <c r="A130" s="142" t="s">
        <v>391</v>
      </c>
      <c r="B130" s="237" t="s">
        <v>390</v>
      </c>
      <c r="C130" s="185">
        <v>0.87</v>
      </c>
      <c r="D130" s="185">
        <v>1.23</v>
      </c>
      <c r="E130" s="185">
        <v>1.22</v>
      </c>
      <c r="F130" s="185">
        <v>-0.69885756658269138</v>
      </c>
      <c r="G130" s="185">
        <v>0.26</v>
      </c>
      <c r="H130" s="185">
        <v>0.04</v>
      </c>
      <c r="I130" s="185">
        <v>0.48</v>
      </c>
      <c r="J130" s="185">
        <v>-0.63000000000000012</v>
      </c>
      <c r="K130" s="185">
        <v>0.37</v>
      </c>
      <c r="L130" s="191">
        <v>0.4</v>
      </c>
      <c r="M130" s="191">
        <v>0.12</v>
      </c>
      <c r="N130" s="191">
        <v>2.0000000000000018E-2</v>
      </c>
      <c r="O130" s="191">
        <v>0.47</v>
      </c>
      <c r="P130" s="191">
        <v>0.96377744080787564</v>
      </c>
      <c r="Q130" s="191">
        <v>1.2962225591921244</v>
      </c>
      <c r="R130" s="191">
        <v>0.58999999999999986</v>
      </c>
      <c r="S130" s="191">
        <v>1.01</v>
      </c>
      <c r="T130" s="191">
        <v>1.22</v>
      </c>
      <c r="U130" s="191">
        <v>1.35</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L8 L12 L23 L26 L28" formula="1"/>
    <ignoredError sqref="K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pageSetUpPr fitToPage="1"/>
  </sheetPr>
  <dimension ref="A1:AB77"/>
  <sheetViews>
    <sheetView showGridLines="0" zoomScale="85" zoomScaleNormal="85" workbookViewId="0">
      <pane xSplit="2" topLeftCell="C1" activePane="topRight" state="frozen"/>
      <selection pane="topRight" activeCell="C4" sqref="C4"/>
    </sheetView>
  </sheetViews>
  <sheetFormatPr defaultColWidth="10.33203125" defaultRowHeight="13.8" outlineLevelCol="1"/>
  <cols>
    <col min="1" max="1" width="55.5546875" style="2" customWidth="1"/>
    <col min="2" max="2" width="52.6640625" style="2" customWidth="1" outlineLevel="1"/>
    <col min="3" max="21" width="12.109375" style="2" customWidth="1"/>
    <col min="22" max="22" width="11.33203125" style="2" bestFit="1" customWidth="1"/>
    <col min="23" max="23" width="11.33203125" style="2" customWidth="1"/>
    <col min="24" max="24" width="1.6640625" style="2" customWidth="1"/>
    <col min="25" max="25" width="11.109375" style="2" customWidth="1"/>
    <col min="26" max="26" width="11.33203125" style="2" customWidth="1"/>
    <col min="27" max="16384" width="10.33203125" style="2"/>
  </cols>
  <sheetData>
    <row r="1" spans="1:28" s="1" customFormat="1">
      <c r="A1" s="44" t="s">
        <v>0</v>
      </c>
      <c r="B1" s="44" t="s">
        <v>1</v>
      </c>
      <c r="C1" s="12"/>
      <c r="D1" s="12"/>
      <c r="E1" s="12"/>
      <c r="F1" s="12"/>
      <c r="G1" s="12"/>
      <c r="H1" s="12"/>
      <c r="I1" s="12"/>
      <c r="J1" s="12"/>
      <c r="K1" s="12"/>
      <c r="L1" s="12"/>
      <c r="M1" s="12"/>
      <c r="N1" s="12"/>
      <c r="O1" s="12"/>
      <c r="P1" s="12"/>
      <c r="Q1" s="12"/>
      <c r="R1" s="12"/>
      <c r="S1" s="12"/>
      <c r="T1" s="12"/>
      <c r="U1" s="2"/>
      <c r="V1" s="2"/>
      <c r="W1" s="2"/>
      <c r="X1" s="2"/>
      <c r="Y1" s="2"/>
      <c r="Z1" s="2"/>
      <c r="AA1" s="2"/>
      <c r="AB1" s="2"/>
    </row>
    <row r="2" spans="1:28">
      <c r="A2" s="12"/>
      <c r="B2" s="12"/>
      <c r="C2" s="12"/>
      <c r="D2" s="12"/>
      <c r="E2" s="12"/>
      <c r="F2" s="12"/>
      <c r="G2" s="12"/>
      <c r="H2" s="12"/>
      <c r="I2" s="12"/>
      <c r="J2" s="12"/>
      <c r="K2" s="12"/>
      <c r="L2" s="12"/>
      <c r="M2" s="12"/>
      <c r="N2" s="12"/>
      <c r="O2" s="12"/>
      <c r="P2" s="12"/>
      <c r="Q2" s="12"/>
      <c r="R2" s="12"/>
      <c r="S2" s="12"/>
      <c r="T2" s="12"/>
    </row>
    <row r="3" spans="1:28">
      <c r="A3" s="13" t="s">
        <v>2</v>
      </c>
      <c r="B3" s="13" t="s">
        <v>3</v>
      </c>
      <c r="C3" s="13"/>
      <c r="D3" s="13"/>
      <c r="E3" s="13"/>
      <c r="F3" s="13"/>
      <c r="G3" s="13"/>
      <c r="H3" s="13"/>
      <c r="I3" s="13"/>
      <c r="J3" s="13"/>
      <c r="K3" s="13"/>
      <c r="L3" s="13"/>
      <c r="M3" s="13"/>
      <c r="N3" s="13"/>
      <c r="O3" s="13"/>
      <c r="P3" s="13"/>
      <c r="Q3" s="13"/>
      <c r="R3" s="13"/>
      <c r="S3" s="13"/>
      <c r="T3" s="13"/>
      <c r="U3" s="13"/>
    </row>
    <row r="4" spans="1:28" ht="30" customHeight="1">
      <c r="A4" s="15" t="s">
        <v>59</v>
      </c>
      <c r="B4" s="15" t="s">
        <v>60</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8">
      <c r="A5" s="18"/>
      <c r="B5" s="147"/>
      <c r="C5" s="3"/>
      <c r="D5" s="3"/>
      <c r="E5" s="3"/>
      <c r="F5" s="3"/>
      <c r="G5" s="3"/>
      <c r="H5" s="3"/>
      <c r="I5" s="3"/>
      <c r="J5" s="3"/>
      <c r="K5" s="3"/>
      <c r="L5" s="3"/>
      <c r="M5" s="3"/>
      <c r="N5" s="3"/>
      <c r="O5" s="3"/>
      <c r="P5" s="3"/>
      <c r="Q5" s="3"/>
      <c r="R5" s="3"/>
      <c r="S5" s="3"/>
      <c r="T5" s="3"/>
      <c r="U5" s="3"/>
    </row>
    <row r="6" spans="1:28" ht="14.4" thickBot="1">
      <c r="A6" s="19" t="s">
        <v>61</v>
      </c>
      <c r="B6" s="58" t="s">
        <v>51</v>
      </c>
      <c r="C6" s="119">
        <v>319499</v>
      </c>
      <c r="D6" s="119">
        <v>188601</v>
      </c>
      <c r="E6" s="119">
        <v>85458</v>
      </c>
      <c r="F6" s="119">
        <v>279707</v>
      </c>
      <c r="G6" s="119">
        <v>230569</v>
      </c>
      <c r="H6" s="119">
        <v>120779</v>
      </c>
      <c r="I6" s="119">
        <v>39563</v>
      </c>
      <c r="J6" s="119">
        <v>76860</v>
      </c>
      <c r="K6" s="119">
        <v>74856</v>
      </c>
      <c r="L6" s="119">
        <v>64638</v>
      </c>
      <c r="M6" s="119">
        <v>31265</v>
      </c>
      <c r="N6" s="119">
        <v>13293</v>
      </c>
      <c r="O6" s="119">
        <v>58219</v>
      </c>
      <c r="P6" s="119">
        <v>17803</v>
      </c>
      <c r="Q6" s="119">
        <v>14516</v>
      </c>
      <c r="R6" s="119">
        <v>138031</v>
      </c>
      <c r="S6" s="119">
        <v>177264</v>
      </c>
      <c r="T6" s="119">
        <v>108498</v>
      </c>
      <c r="U6" s="119">
        <v>44638</v>
      </c>
    </row>
    <row r="7" spans="1:28" ht="14.4" thickTop="1">
      <c r="A7" s="19" t="s">
        <v>62</v>
      </c>
      <c r="B7" s="58" t="s">
        <v>63</v>
      </c>
      <c r="C7" s="120"/>
      <c r="D7" s="120"/>
      <c r="E7" s="120"/>
      <c r="F7" s="120"/>
      <c r="G7" s="120"/>
      <c r="H7" s="120"/>
      <c r="I7" s="120"/>
      <c r="J7" s="120"/>
      <c r="K7" s="120"/>
      <c r="L7" s="120"/>
      <c r="M7" s="120"/>
      <c r="N7" s="120"/>
      <c r="O7" s="120"/>
      <c r="P7" s="120"/>
      <c r="Q7" s="120"/>
      <c r="R7" s="120"/>
      <c r="S7" s="120"/>
      <c r="T7" s="120"/>
      <c r="U7" s="120"/>
    </row>
    <row r="8" spans="1:28" ht="22.8">
      <c r="A8" s="192" t="s">
        <v>64</v>
      </c>
      <c r="B8" s="193" t="s">
        <v>65</v>
      </c>
      <c r="C8" s="194">
        <v>-14124</v>
      </c>
      <c r="D8" s="194">
        <v>-19322</v>
      </c>
      <c r="E8" s="194">
        <v>7000</v>
      </c>
      <c r="F8" s="194">
        <v>141509</v>
      </c>
      <c r="G8" s="194">
        <v>95231</v>
      </c>
      <c r="H8" s="194">
        <v>113586</v>
      </c>
      <c r="I8" s="194">
        <v>74607</v>
      </c>
      <c r="J8" s="194">
        <v>-203094</v>
      </c>
      <c r="K8" s="194">
        <v>-24481</v>
      </c>
      <c r="L8" s="194">
        <f>L9+L10+L11</f>
        <v>-4749</v>
      </c>
      <c r="M8" s="194">
        <f>M9+M10+M11</f>
        <v>63304</v>
      </c>
      <c r="N8" s="194">
        <f>N9+N10+N11</f>
        <v>-64043</v>
      </c>
      <c r="O8" s="194">
        <f t="shared" ref="O8:U8" si="0">O9+O10+O11</f>
        <v>-90093</v>
      </c>
      <c r="P8" s="194">
        <f t="shared" si="0"/>
        <v>-117855</v>
      </c>
      <c r="Q8" s="194">
        <f t="shared" si="0"/>
        <v>-2274</v>
      </c>
      <c r="R8" s="194">
        <f t="shared" si="0"/>
        <v>167795</v>
      </c>
      <c r="S8" s="194">
        <f t="shared" si="0"/>
        <v>141005</v>
      </c>
      <c r="T8" s="194">
        <f t="shared" si="0"/>
        <v>88268</v>
      </c>
      <c r="U8" s="194">
        <f t="shared" si="0"/>
        <v>-723</v>
      </c>
    </row>
    <row r="9" spans="1:28" ht="26.4">
      <c r="A9" s="195" t="s">
        <v>545</v>
      </c>
      <c r="B9" s="169" t="s">
        <v>546</v>
      </c>
      <c r="C9" s="175">
        <v>-16762</v>
      </c>
      <c r="D9" s="175">
        <v>-23128</v>
      </c>
      <c r="E9" s="175">
        <v>9330</v>
      </c>
      <c r="F9" s="175">
        <v>174113</v>
      </c>
      <c r="G9" s="175">
        <v>117807</v>
      </c>
      <c r="H9" s="175">
        <v>140230</v>
      </c>
      <c r="I9" s="175">
        <v>92108</v>
      </c>
      <c r="J9" s="175">
        <v>-250823</v>
      </c>
      <c r="K9" s="175">
        <v>-30223</v>
      </c>
      <c r="L9" s="175">
        <v>-5862</v>
      </c>
      <c r="M9" s="175">
        <v>78155</v>
      </c>
      <c r="N9" s="175">
        <v>-79066</v>
      </c>
      <c r="O9" s="175">
        <v>-111226</v>
      </c>
      <c r="P9" s="175">
        <v>-145499</v>
      </c>
      <c r="Q9" s="175">
        <v>-2807</v>
      </c>
      <c r="R9" s="175">
        <v>215554</v>
      </c>
      <c r="S9" s="175">
        <v>182480</v>
      </c>
      <c r="T9" s="175">
        <v>117373</v>
      </c>
      <c r="U9" s="175">
        <v>6380</v>
      </c>
    </row>
    <row r="10" spans="1:28" ht="26.4">
      <c r="A10" s="195" t="s">
        <v>68</v>
      </c>
      <c r="B10" s="169" t="s">
        <v>69</v>
      </c>
      <c r="C10" s="175"/>
      <c r="D10" s="175">
        <v>0</v>
      </c>
      <c r="E10" s="175">
        <v>0</v>
      </c>
      <c r="F10" s="175">
        <v>0</v>
      </c>
      <c r="G10" s="175">
        <v>0</v>
      </c>
      <c r="H10" s="175">
        <v>0</v>
      </c>
      <c r="I10" s="175">
        <v>0</v>
      </c>
      <c r="J10" s="175">
        <v>0</v>
      </c>
      <c r="K10" s="175">
        <v>0</v>
      </c>
      <c r="L10" s="175">
        <v>0</v>
      </c>
      <c r="M10" s="175">
        <v>0</v>
      </c>
      <c r="N10" s="175">
        <v>0</v>
      </c>
      <c r="O10" s="175">
        <v>0</v>
      </c>
      <c r="P10" s="175">
        <v>0</v>
      </c>
      <c r="Q10" s="175">
        <v>0</v>
      </c>
      <c r="R10" s="175">
        <v>-8400</v>
      </c>
      <c r="S10" s="175">
        <v>-8400</v>
      </c>
      <c r="T10" s="175">
        <v>-8400</v>
      </c>
      <c r="U10" s="175">
        <v>-7272</v>
      </c>
    </row>
    <row r="11" spans="1:28">
      <c r="A11" s="22" t="s">
        <v>70</v>
      </c>
      <c r="B11" s="55" t="s">
        <v>71</v>
      </c>
      <c r="C11" s="154">
        <v>2638</v>
      </c>
      <c r="D11" s="154">
        <v>3806</v>
      </c>
      <c r="E11" s="154">
        <v>-2330</v>
      </c>
      <c r="F11" s="154">
        <v>-32604</v>
      </c>
      <c r="G11" s="154">
        <v>-22576</v>
      </c>
      <c r="H11" s="154">
        <v>-26644</v>
      </c>
      <c r="I11" s="154">
        <v>-17501</v>
      </c>
      <c r="J11" s="154">
        <v>47729</v>
      </c>
      <c r="K11" s="154">
        <v>5742</v>
      </c>
      <c r="L11" s="154">
        <v>1113</v>
      </c>
      <c r="M11" s="154">
        <v>-14851</v>
      </c>
      <c r="N11" s="154">
        <v>15023</v>
      </c>
      <c r="O11" s="154">
        <v>21133</v>
      </c>
      <c r="P11" s="154">
        <v>27644</v>
      </c>
      <c r="Q11" s="154">
        <v>533</v>
      </c>
      <c r="R11" s="122">
        <v>-39359</v>
      </c>
      <c r="S11" s="122">
        <v>-33075</v>
      </c>
      <c r="T11" s="122">
        <v>-20705</v>
      </c>
      <c r="U11" s="122">
        <v>169</v>
      </c>
    </row>
    <row r="12" spans="1:28" ht="22.8">
      <c r="A12" s="196" t="s">
        <v>72</v>
      </c>
      <c r="B12" s="193" t="s">
        <v>73</v>
      </c>
      <c r="C12" s="120">
        <v>16</v>
      </c>
      <c r="D12" s="120">
        <v>-409</v>
      </c>
      <c r="E12" s="120">
        <v>-136</v>
      </c>
      <c r="F12" s="120">
        <v>976</v>
      </c>
      <c r="G12" s="120">
        <v>-65</v>
      </c>
      <c r="H12" s="120">
        <v>-168</v>
      </c>
      <c r="I12" s="120">
        <v>-311</v>
      </c>
      <c r="J12" s="120">
        <v>4507</v>
      </c>
      <c r="K12" s="120">
        <v>853</v>
      </c>
      <c r="L12" s="120">
        <f>L13+L14</f>
        <v>812</v>
      </c>
      <c r="M12" s="120">
        <f>M13+M14</f>
        <v>-1280</v>
      </c>
      <c r="N12" s="120">
        <f t="shared" ref="N12:U12" si="1">N13+N14</f>
        <v>5162</v>
      </c>
      <c r="O12" s="120">
        <f t="shared" si="1"/>
        <v>4772</v>
      </c>
      <c r="P12" s="120">
        <f t="shared" si="1"/>
        <v>3048</v>
      </c>
      <c r="Q12" s="120">
        <f t="shared" si="1"/>
        <v>66</v>
      </c>
      <c r="R12" s="120">
        <f t="shared" si="1"/>
        <v>-3895</v>
      </c>
      <c r="S12" s="120">
        <f t="shared" si="1"/>
        <v>-2711</v>
      </c>
      <c r="T12" s="120">
        <f t="shared" si="1"/>
        <v>-2121</v>
      </c>
      <c r="U12" s="120">
        <f t="shared" si="1"/>
        <v>-188</v>
      </c>
    </row>
    <row r="13" spans="1:28">
      <c r="A13" s="22" t="s">
        <v>74</v>
      </c>
      <c r="B13" s="55" t="s">
        <v>75</v>
      </c>
      <c r="C13" s="123">
        <v>18</v>
      </c>
      <c r="D13" s="123">
        <v>-521</v>
      </c>
      <c r="E13" s="123">
        <v>-174</v>
      </c>
      <c r="F13" s="123">
        <v>1849</v>
      </c>
      <c r="G13" s="123">
        <v>539</v>
      </c>
      <c r="H13" s="123">
        <v>436</v>
      </c>
      <c r="I13" s="123">
        <v>210</v>
      </c>
      <c r="J13" s="123">
        <v>4921</v>
      </c>
      <c r="K13" s="123">
        <v>1053</v>
      </c>
      <c r="L13" s="123">
        <v>1003</v>
      </c>
      <c r="M13" s="123">
        <v>-1580</v>
      </c>
      <c r="N13" s="123">
        <v>6374</v>
      </c>
      <c r="O13" s="123">
        <v>5891</v>
      </c>
      <c r="P13" s="123">
        <v>3763</v>
      </c>
      <c r="Q13" s="123">
        <v>81</v>
      </c>
      <c r="R13" s="123">
        <v>-4808</v>
      </c>
      <c r="S13" s="123">
        <v>-3347</v>
      </c>
      <c r="T13" s="123">
        <v>-2619</v>
      </c>
      <c r="U13" s="123">
        <v>-232</v>
      </c>
    </row>
    <row r="14" spans="1:28">
      <c r="A14" s="22" t="s">
        <v>70</v>
      </c>
      <c r="B14" s="55" t="s">
        <v>71</v>
      </c>
      <c r="C14" s="123">
        <v>-2</v>
      </c>
      <c r="D14" s="123">
        <v>112</v>
      </c>
      <c r="E14" s="123">
        <v>38</v>
      </c>
      <c r="F14" s="123">
        <v>-873</v>
      </c>
      <c r="G14" s="123">
        <v>-604</v>
      </c>
      <c r="H14" s="123">
        <v>-604</v>
      </c>
      <c r="I14" s="123">
        <v>-521</v>
      </c>
      <c r="J14" s="123">
        <v>-414</v>
      </c>
      <c r="K14" s="123">
        <v>-200</v>
      </c>
      <c r="L14" s="123">
        <v>-191</v>
      </c>
      <c r="M14" s="123">
        <v>300</v>
      </c>
      <c r="N14" s="123">
        <v>-1212</v>
      </c>
      <c r="O14" s="123">
        <v>-1119</v>
      </c>
      <c r="P14" s="123">
        <v>-715</v>
      </c>
      <c r="Q14" s="123">
        <v>-15</v>
      </c>
      <c r="R14" s="123">
        <v>913</v>
      </c>
      <c r="S14" s="123">
        <v>636</v>
      </c>
      <c r="T14" s="123">
        <v>498</v>
      </c>
      <c r="U14" s="123">
        <v>44</v>
      </c>
    </row>
    <row r="15" spans="1:28" ht="14.4" thickBot="1">
      <c r="A15" s="27" t="s">
        <v>76</v>
      </c>
      <c r="B15" s="58" t="s">
        <v>77</v>
      </c>
      <c r="C15" s="119">
        <v>-14108</v>
      </c>
      <c r="D15" s="119">
        <v>-19731</v>
      </c>
      <c r="E15" s="119">
        <v>6864</v>
      </c>
      <c r="F15" s="119">
        <v>142485</v>
      </c>
      <c r="G15" s="119">
        <v>95166</v>
      </c>
      <c r="H15" s="119">
        <v>113418</v>
      </c>
      <c r="I15" s="119">
        <v>74296</v>
      </c>
      <c r="J15" s="119">
        <v>-198587</v>
      </c>
      <c r="K15" s="119">
        <v>-23628</v>
      </c>
      <c r="L15" s="119">
        <f>L8+L12</f>
        <v>-3937</v>
      </c>
      <c r="M15" s="119">
        <f>M8+M12</f>
        <v>62024</v>
      </c>
      <c r="N15" s="119">
        <f t="shared" ref="N15:U15" si="2">N8+N12</f>
        <v>-58881</v>
      </c>
      <c r="O15" s="119">
        <f t="shared" si="2"/>
        <v>-85321</v>
      </c>
      <c r="P15" s="119">
        <f t="shared" si="2"/>
        <v>-114807</v>
      </c>
      <c r="Q15" s="119">
        <f t="shared" si="2"/>
        <v>-2208</v>
      </c>
      <c r="R15" s="119">
        <f t="shared" si="2"/>
        <v>163900</v>
      </c>
      <c r="S15" s="119">
        <f t="shared" si="2"/>
        <v>138294</v>
      </c>
      <c r="T15" s="119">
        <f t="shared" si="2"/>
        <v>86147</v>
      </c>
      <c r="U15" s="119">
        <f t="shared" si="2"/>
        <v>-911</v>
      </c>
    </row>
    <row r="16" spans="1:28" ht="14.4" thickTop="1">
      <c r="A16" s="197" t="s">
        <v>78</v>
      </c>
      <c r="B16" s="183" t="s">
        <v>79</v>
      </c>
      <c r="C16" s="198">
        <v>305391</v>
      </c>
      <c r="D16" s="198">
        <v>168870</v>
      </c>
      <c r="E16" s="198">
        <v>92322</v>
      </c>
      <c r="F16" s="198">
        <v>422192</v>
      </c>
      <c r="G16" s="198">
        <v>325735</v>
      </c>
      <c r="H16" s="198">
        <v>234197</v>
      </c>
      <c r="I16" s="198">
        <v>113859</v>
      </c>
      <c r="J16" s="198">
        <v>-121727</v>
      </c>
      <c r="K16" s="198">
        <v>51228</v>
      </c>
      <c r="L16" s="198">
        <f>L6+L15</f>
        <v>60701</v>
      </c>
      <c r="M16" s="198">
        <f>M6+M15</f>
        <v>93289</v>
      </c>
      <c r="N16" s="198">
        <f t="shared" ref="N16:U16" si="3">N6+N15</f>
        <v>-45588</v>
      </c>
      <c r="O16" s="198">
        <f t="shared" si="3"/>
        <v>-27102</v>
      </c>
      <c r="P16" s="198">
        <f t="shared" si="3"/>
        <v>-97004</v>
      </c>
      <c r="Q16" s="198">
        <f t="shared" si="3"/>
        <v>12308</v>
      </c>
      <c r="R16" s="198">
        <f t="shared" si="3"/>
        <v>301931</v>
      </c>
      <c r="S16" s="198">
        <f t="shared" si="3"/>
        <v>315558</v>
      </c>
      <c r="T16" s="198">
        <f t="shared" si="3"/>
        <v>194645</v>
      </c>
      <c r="U16" s="198">
        <f t="shared" si="3"/>
        <v>43727</v>
      </c>
    </row>
    <row r="17" spans="1:21">
      <c r="A17" s="21" t="s">
        <v>80</v>
      </c>
      <c r="B17" s="80" t="s">
        <v>81</v>
      </c>
      <c r="C17" s="121">
        <v>305391</v>
      </c>
      <c r="D17" s="121">
        <v>168870</v>
      </c>
      <c r="E17" s="121">
        <v>92322</v>
      </c>
      <c r="F17" s="121">
        <v>422192</v>
      </c>
      <c r="G17" s="121">
        <v>325735</v>
      </c>
      <c r="H17" s="121">
        <v>234187</v>
      </c>
      <c r="I17" s="121">
        <v>113859</v>
      </c>
      <c r="J17" s="121">
        <v>-121727</v>
      </c>
      <c r="K17" s="121">
        <v>51228</v>
      </c>
      <c r="L17" s="121">
        <f>+L16</f>
        <v>60701</v>
      </c>
      <c r="M17" s="121">
        <v>93289</v>
      </c>
      <c r="N17" s="121">
        <v>-45588</v>
      </c>
      <c r="O17" s="121">
        <v>-27102</v>
      </c>
      <c r="P17" s="121">
        <v>-97004</v>
      </c>
      <c r="Q17" s="121">
        <v>12308</v>
      </c>
      <c r="R17" s="121">
        <v>301931</v>
      </c>
      <c r="S17" s="121">
        <v>315558</v>
      </c>
      <c r="T17" s="121">
        <v>194645</v>
      </c>
      <c r="U17" s="121">
        <v>43727</v>
      </c>
    </row>
    <row r="18" spans="1:21">
      <c r="A18" s="28"/>
      <c r="B18" s="18"/>
      <c r="C18" s="155"/>
      <c r="D18" s="155"/>
      <c r="E18" s="155"/>
      <c r="F18" s="155"/>
      <c r="G18" s="155"/>
      <c r="H18" s="155"/>
      <c r="I18" s="155"/>
      <c r="J18" s="155"/>
      <c r="K18" s="155"/>
      <c r="L18" s="155"/>
      <c r="M18" s="155"/>
      <c r="N18" s="155"/>
      <c r="O18" s="155"/>
      <c r="P18" s="156"/>
      <c r="Q18" s="155"/>
      <c r="R18" s="156"/>
      <c r="S18" s="155"/>
      <c r="T18" s="155"/>
      <c r="U18" s="155"/>
    </row>
    <row r="19" spans="1:21">
      <c r="A19" s="28"/>
      <c r="B19" s="28"/>
      <c r="C19" s="157"/>
      <c r="D19" s="157"/>
      <c r="E19" s="157"/>
      <c r="F19" s="157"/>
      <c r="G19" s="157"/>
      <c r="H19" s="157"/>
      <c r="I19" s="157"/>
      <c r="J19" s="157"/>
      <c r="K19" s="157"/>
      <c r="L19" s="157"/>
      <c r="M19" s="157"/>
      <c r="N19" s="157"/>
      <c r="O19" s="157"/>
      <c r="P19" s="157"/>
      <c r="Q19" s="157"/>
      <c r="R19" s="157"/>
      <c r="S19" s="157"/>
      <c r="T19" s="157"/>
      <c r="U19" s="157"/>
    </row>
    <row r="20" spans="1:21">
      <c r="A20" s="13" t="s">
        <v>54</v>
      </c>
      <c r="B20" s="13" t="s">
        <v>55</v>
      </c>
      <c r="C20" s="3"/>
      <c r="D20" s="3"/>
      <c r="E20" s="3"/>
      <c r="F20" s="3"/>
      <c r="G20" s="3"/>
      <c r="H20" s="3"/>
      <c r="I20" s="3"/>
      <c r="J20" s="3"/>
      <c r="K20" s="3"/>
      <c r="L20" s="3"/>
      <c r="M20" s="3"/>
      <c r="N20" s="3"/>
      <c r="O20" s="3"/>
      <c r="P20" s="3"/>
      <c r="Q20" s="3"/>
      <c r="R20" s="3"/>
      <c r="S20" s="3"/>
      <c r="T20" s="3"/>
      <c r="U20" s="3"/>
    </row>
    <row r="21" spans="1:21" ht="30" customHeight="1">
      <c r="A21" s="15" t="s">
        <v>59</v>
      </c>
      <c r="B21" s="15" t="s">
        <v>60</v>
      </c>
      <c r="C21" s="180" t="s">
        <v>544</v>
      </c>
      <c r="D21" s="180" t="s">
        <v>498</v>
      </c>
      <c r="E21" s="180" t="s">
        <v>474</v>
      </c>
      <c r="F21" s="180" t="s">
        <v>472</v>
      </c>
      <c r="G21" s="180" t="s">
        <v>468</v>
      </c>
      <c r="H21" s="180" t="s">
        <v>464</v>
      </c>
      <c r="I21" s="180" t="s">
        <v>459</v>
      </c>
      <c r="J21" s="180" t="s">
        <v>456</v>
      </c>
      <c r="K21" s="180" t="s">
        <v>447</v>
      </c>
      <c r="L21" s="180" t="s">
        <v>433</v>
      </c>
      <c r="M21" s="180" t="s">
        <v>416</v>
      </c>
      <c r="N21" s="180" t="s">
        <v>412</v>
      </c>
      <c r="O21" s="180" t="s">
        <v>405</v>
      </c>
      <c r="P21" s="180" t="s">
        <v>406</v>
      </c>
      <c r="Q21" s="180" t="s">
        <v>407</v>
      </c>
      <c r="R21" s="180" t="s">
        <v>408</v>
      </c>
      <c r="S21" s="180" t="s">
        <v>409</v>
      </c>
      <c r="T21" s="180" t="s">
        <v>410</v>
      </c>
      <c r="U21" s="180" t="s">
        <v>411</v>
      </c>
    </row>
    <row r="22" spans="1:21">
      <c r="A22" s="18"/>
      <c r="B22" s="147"/>
      <c r="C22" s="3"/>
      <c r="D22" s="3"/>
      <c r="E22" s="3"/>
      <c r="F22" s="3"/>
      <c r="G22" s="3"/>
      <c r="H22" s="3"/>
      <c r="I22" s="3"/>
      <c r="J22" s="3"/>
      <c r="K22" s="3"/>
      <c r="L22" s="3"/>
      <c r="M22" s="3"/>
      <c r="N22" s="3"/>
      <c r="O22" s="3"/>
      <c r="P22" s="3"/>
      <c r="Q22" s="3"/>
      <c r="R22" s="3"/>
      <c r="S22" s="3"/>
      <c r="T22" s="3"/>
      <c r="U22" s="3"/>
    </row>
    <row r="23" spans="1:21" ht="14.4" thickBot="1">
      <c r="A23" s="19" t="s">
        <v>61</v>
      </c>
      <c r="B23" s="58" t="s">
        <v>51</v>
      </c>
      <c r="C23" s="119">
        <v>130898</v>
      </c>
      <c r="D23" s="119">
        <v>103143</v>
      </c>
      <c r="E23" s="119">
        <v>85458</v>
      </c>
      <c r="F23" s="119">
        <v>49138</v>
      </c>
      <c r="G23" s="119">
        <v>109790</v>
      </c>
      <c r="H23" s="119">
        <v>81216</v>
      </c>
      <c r="I23" s="119">
        <v>39563</v>
      </c>
      <c r="J23" s="119">
        <v>2004</v>
      </c>
      <c r="K23" s="119">
        <v>10218</v>
      </c>
      <c r="L23" s="119">
        <f>+L6-M6</f>
        <v>33373</v>
      </c>
      <c r="M23" s="119">
        <v>31265</v>
      </c>
      <c r="N23" s="119">
        <v>-44926</v>
      </c>
      <c r="O23" s="119">
        <v>40416</v>
      </c>
      <c r="P23" s="119">
        <v>3287</v>
      </c>
      <c r="Q23" s="119">
        <v>14516</v>
      </c>
      <c r="R23" s="119">
        <v>-39233</v>
      </c>
      <c r="S23" s="119">
        <v>68766</v>
      </c>
      <c r="T23" s="119">
        <v>63860</v>
      </c>
      <c r="U23" s="119">
        <v>44638</v>
      </c>
    </row>
    <row r="24" spans="1:21" ht="14.4" thickTop="1">
      <c r="A24" s="19" t="s">
        <v>62</v>
      </c>
      <c r="B24" s="58" t="s">
        <v>63</v>
      </c>
      <c r="C24" s="120">
        <v>0</v>
      </c>
      <c r="D24" s="120">
        <v>0</v>
      </c>
      <c r="E24" s="120"/>
      <c r="F24" s="120">
        <v>0</v>
      </c>
      <c r="G24" s="120">
        <v>0</v>
      </c>
      <c r="H24" s="120">
        <v>0</v>
      </c>
      <c r="I24" s="120">
        <v>0</v>
      </c>
      <c r="J24" s="120">
        <v>0</v>
      </c>
      <c r="K24" s="120"/>
      <c r="L24" s="120"/>
      <c r="M24" s="120"/>
      <c r="N24" s="120"/>
      <c r="O24" s="120"/>
      <c r="P24" s="120"/>
      <c r="Q24" s="120"/>
      <c r="R24" s="120"/>
      <c r="S24" s="120"/>
      <c r="T24" s="120"/>
      <c r="U24" s="120"/>
    </row>
    <row r="25" spans="1:21" ht="22.8">
      <c r="A25" s="20" t="s">
        <v>64</v>
      </c>
      <c r="B25" s="153" t="s">
        <v>65</v>
      </c>
      <c r="C25" s="120">
        <v>5198</v>
      </c>
      <c r="D25" s="120">
        <v>-26322</v>
      </c>
      <c r="E25" s="120">
        <v>7000</v>
      </c>
      <c r="F25" s="120">
        <v>46278</v>
      </c>
      <c r="G25" s="120">
        <v>-18355</v>
      </c>
      <c r="H25" s="120">
        <v>38979</v>
      </c>
      <c r="I25" s="120">
        <v>74607</v>
      </c>
      <c r="J25" s="120">
        <v>-178613</v>
      </c>
      <c r="K25" s="120">
        <v>-19732</v>
      </c>
      <c r="L25" s="120">
        <f t="shared" ref="L25:L34" si="4">+L8-M8</f>
        <v>-68053</v>
      </c>
      <c r="M25" s="120">
        <f>M26+M27+M28</f>
        <v>63304</v>
      </c>
      <c r="N25" s="120">
        <f t="shared" ref="N25:U25" si="5">N26+N27+N28</f>
        <v>26050</v>
      </c>
      <c r="O25" s="120">
        <f t="shared" si="5"/>
        <v>27763</v>
      </c>
      <c r="P25" s="120">
        <f t="shared" si="5"/>
        <v>-115581</v>
      </c>
      <c r="Q25" s="120">
        <f t="shared" si="5"/>
        <v>-2274</v>
      </c>
      <c r="R25" s="120">
        <f t="shared" si="5"/>
        <v>26790</v>
      </c>
      <c r="S25" s="120">
        <f t="shared" si="5"/>
        <v>52737</v>
      </c>
      <c r="T25" s="120">
        <f t="shared" si="5"/>
        <v>88991</v>
      </c>
      <c r="U25" s="120">
        <f t="shared" si="5"/>
        <v>-723</v>
      </c>
    </row>
    <row r="26" spans="1:21" ht="26.4">
      <c r="A26" s="195" t="s">
        <v>545</v>
      </c>
      <c r="B26" s="169" t="s">
        <v>546</v>
      </c>
      <c r="C26" s="175">
        <v>6366</v>
      </c>
      <c r="D26" s="175">
        <v>-32458</v>
      </c>
      <c r="E26" s="175">
        <v>9330</v>
      </c>
      <c r="F26" s="175">
        <v>56306</v>
      </c>
      <c r="G26" s="175">
        <v>-22423</v>
      </c>
      <c r="H26" s="175">
        <v>48122</v>
      </c>
      <c r="I26" s="175">
        <v>92108</v>
      </c>
      <c r="J26" s="175">
        <v>-220600</v>
      </c>
      <c r="K26" s="175">
        <v>-24361</v>
      </c>
      <c r="L26" s="175">
        <f t="shared" si="4"/>
        <v>-84017</v>
      </c>
      <c r="M26" s="175">
        <v>78155</v>
      </c>
      <c r="N26" s="175">
        <v>32160</v>
      </c>
      <c r="O26" s="175">
        <v>34274</v>
      </c>
      <c r="P26" s="175">
        <v>-142692</v>
      </c>
      <c r="Q26" s="175">
        <v>-2807</v>
      </c>
      <c r="R26" s="175">
        <v>33074</v>
      </c>
      <c r="S26" s="175">
        <v>65107</v>
      </c>
      <c r="T26" s="175">
        <v>110993</v>
      </c>
      <c r="U26" s="175">
        <v>6380</v>
      </c>
    </row>
    <row r="27" spans="1:21" ht="26.4">
      <c r="A27" s="195" t="s">
        <v>68</v>
      </c>
      <c r="B27" s="169" t="s">
        <v>69</v>
      </c>
      <c r="C27" s="176">
        <v>0</v>
      </c>
      <c r="D27" s="176">
        <v>0</v>
      </c>
      <c r="E27" s="176">
        <v>0</v>
      </c>
      <c r="F27" s="176">
        <v>0</v>
      </c>
      <c r="G27" s="176">
        <v>0</v>
      </c>
      <c r="H27" s="176">
        <v>0</v>
      </c>
      <c r="I27" s="176">
        <v>0</v>
      </c>
      <c r="J27" s="176">
        <v>0</v>
      </c>
      <c r="K27" s="176">
        <v>0</v>
      </c>
      <c r="L27" s="176">
        <f t="shared" si="4"/>
        <v>0</v>
      </c>
      <c r="M27" s="176">
        <v>0</v>
      </c>
      <c r="N27" s="176">
        <v>0</v>
      </c>
      <c r="O27" s="176">
        <v>0</v>
      </c>
      <c r="P27" s="175">
        <v>0</v>
      </c>
      <c r="Q27" s="175">
        <v>0</v>
      </c>
      <c r="R27" s="175">
        <v>0</v>
      </c>
      <c r="S27" s="175">
        <v>0</v>
      </c>
      <c r="T27" s="175">
        <v>-1128</v>
      </c>
      <c r="U27" s="175">
        <v>-7272</v>
      </c>
    </row>
    <row r="28" spans="1:21">
      <c r="A28" s="22" t="s">
        <v>70</v>
      </c>
      <c r="B28" s="55" t="s">
        <v>71</v>
      </c>
      <c r="C28" s="122">
        <v>-1168</v>
      </c>
      <c r="D28" s="122">
        <v>6136</v>
      </c>
      <c r="E28" s="122">
        <v>-2330</v>
      </c>
      <c r="F28" s="122">
        <v>-10028</v>
      </c>
      <c r="G28" s="122">
        <v>4068</v>
      </c>
      <c r="H28" s="122">
        <v>-9143</v>
      </c>
      <c r="I28" s="122">
        <v>-17501</v>
      </c>
      <c r="J28" s="122">
        <v>41987</v>
      </c>
      <c r="K28" s="122">
        <v>4629</v>
      </c>
      <c r="L28" s="122">
        <f>+L11-M11</f>
        <v>15964</v>
      </c>
      <c r="M28" s="122">
        <v>-14851</v>
      </c>
      <c r="N28" s="122">
        <v>-6110</v>
      </c>
      <c r="O28" s="122">
        <v>-6511</v>
      </c>
      <c r="P28" s="122">
        <v>27111</v>
      </c>
      <c r="Q28" s="122">
        <v>533</v>
      </c>
      <c r="R28" s="122">
        <v>-6284</v>
      </c>
      <c r="S28" s="122">
        <v>-12370</v>
      </c>
      <c r="T28" s="122">
        <v>-20874</v>
      </c>
      <c r="U28" s="122">
        <v>169</v>
      </c>
    </row>
    <row r="29" spans="1:21" ht="22.8">
      <c r="A29" s="196" t="s">
        <v>72</v>
      </c>
      <c r="B29" s="153" t="s">
        <v>73</v>
      </c>
      <c r="C29" s="125">
        <v>425</v>
      </c>
      <c r="D29" s="125">
        <v>-273</v>
      </c>
      <c r="E29" s="125">
        <v>-136</v>
      </c>
      <c r="F29" s="125">
        <v>1041</v>
      </c>
      <c r="G29" s="125">
        <v>103</v>
      </c>
      <c r="H29" s="125">
        <v>143</v>
      </c>
      <c r="I29" s="125">
        <v>-311</v>
      </c>
      <c r="J29" s="125">
        <v>3654</v>
      </c>
      <c r="K29" s="125">
        <v>41</v>
      </c>
      <c r="L29" s="125">
        <f t="shared" si="4"/>
        <v>2092</v>
      </c>
      <c r="M29" s="125">
        <f>M30+M31</f>
        <v>-1280</v>
      </c>
      <c r="N29" s="125">
        <f t="shared" ref="N29:U29" si="6">N30+N31</f>
        <v>390</v>
      </c>
      <c r="O29" s="125">
        <f t="shared" si="6"/>
        <v>1725</v>
      </c>
      <c r="P29" s="125">
        <f t="shared" si="6"/>
        <v>2982</v>
      </c>
      <c r="Q29" s="125">
        <f t="shared" si="6"/>
        <v>66</v>
      </c>
      <c r="R29" s="125">
        <f t="shared" si="6"/>
        <v>-1184</v>
      </c>
      <c r="S29" s="125">
        <f t="shared" si="6"/>
        <v>-590</v>
      </c>
      <c r="T29" s="125">
        <f t="shared" si="6"/>
        <v>-1933</v>
      </c>
      <c r="U29" s="125">
        <f t="shared" si="6"/>
        <v>-188</v>
      </c>
    </row>
    <row r="30" spans="1:21">
      <c r="A30" s="22" t="s">
        <v>74</v>
      </c>
      <c r="B30" s="55" t="s">
        <v>75</v>
      </c>
      <c r="C30" s="126">
        <v>539</v>
      </c>
      <c r="D30" s="126">
        <v>-347</v>
      </c>
      <c r="E30" s="126">
        <v>-174</v>
      </c>
      <c r="F30" s="126">
        <v>1310</v>
      </c>
      <c r="G30" s="126">
        <v>103</v>
      </c>
      <c r="H30" s="126">
        <v>226</v>
      </c>
      <c r="I30" s="126">
        <v>210</v>
      </c>
      <c r="J30" s="126">
        <v>3868</v>
      </c>
      <c r="K30" s="126">
        <v>50</v>
      </c>
      <c r="L30" s="126">
        <f t="shared" si="4"/>
        <v>2583</v>
      </c>
      <c r="M30" s="126">
        <v>-1580</v>
      </c>
      <c r="N30" s="126">
        <v>483</v>
      </c>
      <c r="O30" s="126">
        <v>2129</v>
      </c>
      <c r="P30" s="123">
        <v>3682</v>
      </c>
      <c r="Q30" s="123">
        <v>81</v>
      </c>
      <c r="R30" s="123">
        <v>-1461</v>
      </c>
      <c r="S30" s="123">
        <v>-728</v>
      </c>
      <c r="T30" s="123">
        <v>-2387</v>
      </c>
      <c r="U30" s="123">
        <v>-232</v>
      </c>
    </row>
    <row r="31" spans="1:21">
      <c r="A31" s="22" t="s">
        <v>70</v>
      </c>
      <c r="B31" s="55" t="s">
        <v>71</v>
      </c>
      <c r="C31" s="126">
        <v>-114</v>
      </c>
      <c r="D31" s="126">
        <v>74</v>
      </c>
      <c r="E31" s="126">
        <v>38</v>
      </c>
      <c r="F31" s="126">
        <v>-269</v>
      </c>
      <c r="G31" s="126">
        <v>0</v>
      </c>
      <c r="H31" s="126">
        <v>-83</v>
      </c>
      <c r="I31" s="126">
        <v>-521</v>
      </c>
      <c r="J31" s="126">
        <v>-214</v>
      </c>
      <c r="K31" s="126">
        <v>-9</v>
      </c>
      <c r="L31" s="126">
        <f t="shared" si="4"/>
        <v>-491</v>
      </c>
      <c r="M31" s="126">
        <v>300</v>
      </c>
      <c r="N31" s="126">
        <v>-93</v>
      </c>
      <c r="O31" s="126">
        <v>-404</v>
      </c>
      <c r="P31" s="123">
        <v>-700</v>
      </c>
      <c r="Q31" s="123">
        <v>-15</v>
      </c>
      <c r="R31" s="123">
        <v>277</v>
      </c>
      <c r="S31" s="123">
        <v>138</v>
      </c>
      <c r="T31" s="123">
        <v>454</v>
      </c>
      <c r="U31" s="123">
        <v>44</v>
      </c>
    </row>
    <row r="32" spans="1:21" ht="14.4" thickBot="1">
      <c r="A32" s="19" t="s">
        <v>76</v>
      </c>
      <c r="B32" s="58" t="s">
        <v>77</v>
      </c>
      <c r="C32" s="124">
        <v>5623</v>
      </c>
      <c r="D32" s="124">
        <v>-26595</v>
      </c>
      <c r="E32" s="124">
        <v>6864</v>
      </c>
      <c r="F32" s="124">
        <v>47319</v>
      </c>
      <c r="G32" s="124">
        <v>-18252</v>
      </c>
      <c r="H32" s="124">
        <v>39122</v>
      </c>
      <c r="I32" s="124">
        <v>74296</v>
      </c>
      <c r="J32" s="124">
        <v>-174959</v>
      </c>
      <c r="K32" s="124">
        <v>-19691</v>
      </c>
      <c r="L32" s="124">
        <f t="shared" si="4"/>
        <v>-65961</v>
      </c>
      <c r="M32" s="124">
        <f>M25+M29</f>
        <v>62024</v>
      </c>
      <c r="N32" s="124">
        <f t="shared" ref="N32:U32" si="7">N25+N29</f>
        <v>26440</v>
      </c>
      <c r="O32" s="124">
        <f t="shared" si="7"/>
        <v>29488</v>
      </c>
      <c r="P32" s="124">
        <f t="shared" si="7"/>
        <v>-112599</v>
      </c>
      <c r="Q32" s="124">
        <f t="shared" si="7"/>
        <v>-2208</v>
      </c>
      <c r="R32" s="124">
        <f t="shared" si="7"/>
        <v>25606</v>
      </c>
      <c r="S32" s="124">
        <f t="shared" si="7"/>
        <v>52147</v>
      </c>
      <c r="T32" s="124">
        <f t="shared" si="7"/>
        <v>87058</v>
      </c>
      <c r="U32" s="124">
        <f t="shared" si="7"/>
        <v>-911</v>
      </c>
    </row>
    <row r="33" spans="1:21" ht="14.4" thickTop="1">
      <c r="A33" s="197" t="s">
        <v>78</v>
      </c>
      <c r="B33" s="183" t="s">
        <v>79</v>
      </c>
      <c r="C33" s="198">
        <v>136521</v>
      </c>
      <c r="D33" s="198">
        <v>76548</v>
      </c>
      <c r="E33" s="198">
        <v>92322</v>
      </c>
      <c r="F33" s="198">
        <v>96457</v>
      </c>
      <c r="G33" s="198">
        <v>91538</v>
      </c>
      <c r="H33" s="198">
        <v>120338</v>
      </c>
      <c r="I33" s="198">
        <v>113859</v>
      </c>
      <c r="J33" s="198">
        <v>-172955</v>
      </c>
      <c r="K33" s="198">
        <v>-9473</v>
      </c>
      <c r="L33" s="198">
        <f t="shared" si="4"/>
        <v>-32588</v>
      </c>
      <c r="M33" s="198">
        <f>M23+M32</f>
        <v>93289</v>
      </c>
      <c r="N33" s="198">
        <f t="shared" ref="N33:U33" si="8">N23+N32</f>
        <v>-18486</v>
      </c>
      <c r="O33" s="198">
        <f t="shared" si="8"/>
        <v>69904</v>
      </c>
      <c r="P33" s="198">
        <f t="shared" si="8"/>
        <v>-109312</v>
      </c>
      <c r="Q33" s="198">
        <f t="shared" si="8"/>
        <v>12308</v>
      </c>
      <c r="R33" s="198">
        <f t="shared" si="8"/>
        <v>-13627</v>
      </c>
      <c r="S33" s="198">
        <f t="shared" si="8"/>
        <v>120913</v>
      </c>
      <c r="T33" s="198">
        <f t="shared" si="8"/>
        <v>150918</v>
      </c>
      <c r="U33" s="198">
        <f t="shared" si="8"/>
        <v>43727</v>
      </c>
    </row>
    <row r="34" spans="1:21">
      <c r="A34" s="21" t="s">
        <v>80</v>
      </c>
      <c r="B34" s="80" t="s">
        <v>81</v>
      </c>
      <c r="C34" s="121">
        <v>136521</v>
      </c>
      <c r="D34" s="121">
        <v>76548</v>
      </c>
      <c r="E34" s="121">
        <v>92322</v>
      </c>
      <c r="F34" s="121">
        <v>96457</v>
      </c>
      <c r="G34" s="121">
        <v>91538</v>
      </c>
      <c r="H34" s="121">
        <v>120328</v>
      </c>
      <c r="I34" s="121">
        <v>113859</v>
      </c>
      <c r="J34" s="121">
        <v>-172955</v>
      </c>
      <c r="K34" s="121">
        <v>-9473</v>
      </c>
      <c r="L34" s="121">
        <f t="shared" si="4"/>
        <v>-32588</v>
      </c>
      <c r="M34" s="121">
        <v>93289</v>
      </c>
      <c r="N34" s="121">
        <v>-18486</v>
      </c>
      <c r="O34" s="121">
        <v>69904</v>
      </c>
      <c r="P34" s="121">
        <v>-109312</v>
      </c>
      <c r="Q34" s="121">
        <v>12308</v>
      </c>
      <c r="R34" s="121">
        <v>-13627</v>
      </c>
      <c r="S34" s="121">
        <v>120913</v>
      </c>
      <c r="T34" s="121">
        <v>150918</v>
      </c>
      <c r="U34" s="121">
        <v>43727</v>
      </c>
    </row>
    <row r="44" spans="1:21" ht="17.399999999999999">
      <c r="A44" s="240" t="s">
        <v>469</v>
      </c>
    </row>
    <row r="46" spans="1:21">
      <c r="A46" s="13" t="s">
        <v>2</v>
      </c>
      <c r="B46" s="13" t="s">
        <v>3</v>
      </c>
    </row>
    <row r="47" spans="1:21" ht="30.6" customHeight="1">
      <c r="A47" s="268" t="s">
        <v>59</v>
      </c>
      <c r="B47" s="268" t="s">
        <v>60</v>
      </c>
      <c r="C47" s="233" t="s">
        <v>11</v>
      </c>
      <c r="D47" s="233" t="s">
        <v>10</v>
      </c>
      <c r="E47" s="233" t="s">
        <v>9</v>
      </c>
      <c r="F47" s="233" t="s">
        <v>8</v>
      </c>
      <c r="G47" s="233" t="s">
        <v>7</v>
      </c>
      <c r="H47" s="233" t="s">
        <v>6</v>
      </c>
      <c r="I47" s="233" t="s">
        <v>373</v>
      </c>
      <c r="J47" s="233" t="s">
        <v>388</v>
      </c>
      <c r="K47" s="233" t="s">
        <v>413</v>
      </c>
      <c r="L47" s="233" t="s">
        <v>432</v>
      </c>
      <c r="M47" s="233" t="s">
        <v>446</v>
      </c>
      <c r="N47" s="233" t="s">
        <v>455</v>
      </c>
      <c r="O47" s="233" t="s">
        <v>458</v>
      </c>
      <c r="P47" s="233" t="s">
        <v>463</v>
      </c>
      <c r="Q47" s="233" t="s">
        <v>467</v>
      </c>
      <c r="R47" s="233" t="s">
        <v>471</v>
      </c>
      <c r="S47" s="233" t="s">
        <v>473</v>
      </c>
      <c r="T47" s="233">
        <v>43281</v>
      </c>
      <c r="U47" s="233">
        <v>43373</v>
      </c>
    </row>
    <row r="48" spans="1:21">
      <c r="A48" s="18"/>
      <c r="B48" s="239"/>
      <c r="C48" s="3"/>
      <c r="D48" s="3"/>
      <c r="E48" s="3"/>
      <c r="F48" s="3"/>
      <c r="G48" s="3"/>
      <c r="H48" s="3"/>
      <c r="I48" s="3"/>
      <c r="J48" s="3"/>
      <c r="K48" s="3"/>
      <c r="L48" s="3"/>
      <c r="M48" s="3"/>
      <c r="N48" s="3"/>
      <c r="O48" s="3"/>
      <c r="P48" s="3"/>
      <c r="Q48" s="3"/>
      <c r="R48" s="3"/>
      <c r="S48" s="3"/>
      <c r="T48" s="3"/>
      <c r="U48" s="3"/>
    </row>
    <row r="49" spans="1:21" ht="14.4" thickBot="1">
      <c r="A49" s="19" t="s">
        <v>61</v>
      </c>
      <c r="B49" s="237" t="s">
        <v>51</v>
      </c>
      <c r="C49" s="119">
        <v>44638</v>
      </c>
      <c r="D49" s="119">
        <v>108498</v>
      </c>
      <c r="E49" s="119">
        <v>177264</v>
      </c>
      <c r="F49" s="119">
        <v>138031</v>
      </c>
      <c r="G49" s="119">
        <v>14516</v>
      </c>
      <c r="H49" s="119">
        <v>17803</v>
      </c>
      <c r="I49" s="119">
        <v>58219</v>
      </c>
      <c r="J49" s="119">
        <v>13293</v>
      </c>
      <c r="K49" s="119">
        <v>31265</v>
      </c>
      <c r="L49" s="119">
        <v>64638</v>
      </c>
      <c r="M49" s="119">
        <v>74856</v>
      </c>
      <c r="N49" s="119">
        <v>76860</v>
      </c>
      <c r="O49" s="119">
        <v>39563</v>
      </c>
      <c r="P49" s="119">
        <v>120779</v>
      </c>
      <c r="Q49" s="119">
        <v>230569</v>
      </c>
      <c r="R49" s="119">
        <v>279707</v>
      </c>
      <c r="S49" s="119">
        <v>85458</v>
      </c>
      <c r="T49" s="119">
        <v>188601</v>
      </c>
      <c r="U49" s="119">
        <v>319499</v>
      </c>
    </row>
    <row r="50" spans="1:21" ht="14.4" thickTop="1">
      <c r="A50" s="19" t="s">
        <v>62</v>
      </c>
      <c r="B50" s="237" t="s">
        <v>63</v>
      </c>
      <c r="C50" s="120"/>
      <c r="D50" s="120"/>
      <c r="E50" s="120"/>
      <c r="F50" s="120"/>
      <c r="G50" s="120"/>
      <c r="H50" s="120"/>
      <c r="I50" s="120"/>
      <c r="J50" s="120"/>
      <c r="K50" s="120"/>
      <c r="L50" s="120"/>
      <c r="M50" s="120"/>
      <c r="N50" s="120"/>
      <c r="O50" s="120"/>
      <c r="P50" s="120"/>
      <c r="Q50" s="120"/>
      <c r="R50" s="120"/>
      <c r="S50" s="120"/>
      <c r="T50" s="120"/>
      <c r="U50" s="120"/>
    </row>
    <row r="51" spans="1:21" ht="22.8">
      <c r="A51" s="192" t="s">
        <v>64</v>
      </c>
      <c r="B51" s="241" t="s">
        <v>65</v>
      </c>
      <c r="C51" s="194">
        <v>-723</v>
      </c>
      <c r="D51" s="194">
        <v>88268</v>
      </c>
      <c r="E51" s="194">
        <v>141005</v>
      </c>
      <c r="F51" s="194">
        <v>167795</v>
      </c>
      <c r="G51" s="194">
        <v>-2274</v>
      </c>
      <c r="H51" s="194">
        <v>-117855</v>
      </c>
      <c r="I51" s="194">
        <v>-90093</v>
      </c>
      <c r="J51" s="194">
        <v>-64043</v>
      </c>
      <c r="K51" s="194">
        <v>63304</v>
      </c>
      <c r="L51" s="194">
        <v>-4749</v>
      </c>
      <c r="M51" s="194">
        <v>-24481</v>
      </c>
      <c r="N51" s="194">
        <v>-203094</v>
      </c>
      <c r="O51" s="194">
        <v>74607</v>
      </c>
      <c r="P51" s="194">
        <v>113586</v>
      </c>
      <c r="Q51" s="194">
        <v>95231</v>
      </c>
      <c r="R51" s="194">
        <v>141509</v>
      </c>
      <c r="S51" s="194">
        <v>7000</v>
      </c>
      <c r="T51" s="194">
        <v>-19322</v>
      </c>
      <c r="U51" s="194">
        <v>-14124</v>
      </c>
    </row>
    <row r="52" spans="1:21">
      <c r="A52" s="195" t="s">
        <v>66</v>
      </c>
      <c r="B52" s="242" t="s">
        <v>67</v>
      </c>
      <c r="C52" s="175">
        <v>6380</v>
      </c>
      <c r="D52" s="175">
        <v>117373</v>
      </c>
      <c r="E52" s="175">
        <v>182480</v>
      </c>
      <c r="F52" s="175">
        <v>215554</v>
      </c>
      <c r="G52" s="175">
        <v>-2807</v>
      </c>
      <c r="H52" s="175">
        <v>-145499</v>
      </c>
      <c r="I52" s="175">
        <v>-111226</v>
      </c>
      <c r="J52" s="175">
        <v>-79066</v>
      </c>
      <c r="K52" s="175">
        <v>78155</v>
      </c>
      <c r="L52" s="175">
        <v>-5862</v>
      </c>
      <c r="M52" s="175">
        <v>-30223</v>
      </c>
      <c r="N52" s="175">
        <v>-250823</v>
      </c>
      <c r="O52" s="175">
        <v>92108</v>
      </c>
      <c r="P52" s="175">
        <v>140230</v>
      </c>
      <c r="Q52" s="175">
        <v>117807</v>
      </c>
      <c r="R52" s="175">
        <v>174113</v>
      </c>
      <c r="S52" s="175">
        <v>9330</v>
      </c>
      <c r="T52" s="175">
        <v>-23128</v>
      </c>
      <c r="U52" s="175">
        <v>-16762</v>
      </c>
    </row>
    <row r="53" spans="1:21" ht="26.4">
      <c r="A53" s="195" t="s">
        <v>68</v>
      </c>
      <c r="B53" s="242" t="s">
        <v>69</v>
      </c>
      <c r="C53" s="175">
        <v>-7272</v>
      </c>
      <c r="D53" s="175">
        <v>-8400</v>
      </c>
      <c r="E53" s="175">
        <v>-8400</v>
      </c>
      <c r="F53" s="175">
        <v>-8400</v>
      </c>
      <c r="G53" s="175">
        <v>0</v>
      </c>
      <c r="H53" s="175">
        <v>0</v>
      </c>
      <c r="I53" s="175">
        <v>0</v>
      </c>
      <c r="J53" s="175">
        <v>0</v>
      </c>
      <c r="K53" s="175">
        <v>0</v>
      </c>
      <c r="L53" s="175">
        <v>0</v>
      </c>
      <c r="M53" s="175">
        <v>0</v>
      </c>
      <c r="N53" s="175">
        <v>0</v>
      </c>
      <c r="O53" s="175"/>
      <c r="P53" s="175"/>
      <c r="Q53" s="175"/>
      <c r="R53" s="175"/>
      <c r="S53" s="175"/>
      <c r="T53" s="175"/>
      <c r="U53" s="175"/>
    </row>
    <row r="54" spans="1:21">
      <c r="A54" s="22" t="s">
        <v>70</v>
      </c>
      <c r="B54" s="243" t="s">
        <v>71</v>
      </c>
      <c r="C54" s="122">
        <v>169</v>
      </c>
      <c r="D54" s="122">
        <v>-20705</v>
      </c>
      <c r="E54" s="122">
        <v>-33075</v>
      </c>
      <c r="F54" s="122">
        <v>-39359</v>
      </c>
      <c r="G54" s="122">
        <v>533</v>
      </c>
      <c r="H54" s="122">
        <v>27644</v>
      </c>
      <c r="I54" s="154">
        <v>21133</v>
      </c>
      <c r="J54" s="154">
        <v>15023</v>
      </c>
      <c r="K54" s="154">
        <v>-14851</v>
      </c>
      <c r="L54" s="154">
        <v>1113</v>
      </c>
      <c r="M54" s="154">
        <v>5742</v>
      </c>
      <c r="N54" s="154">
        <v>47729</v>
      </c>
      <c r="O54" s="154">
        <v>-17501</v>
      </c>
      <c r="P54" s="154">
        <v>-26644</v>
      </c>
      <c r="Q54" s="154">
        <v>-22576</v>
      </c>
      <c r="R54" s="154">
        <v>-32604</v>
      </c>
      <c r="S54" s="154">
        <v>-2330</v>
      </c>
      <c r="T54" s="154">
        <v>3806</v>
      </c>
      <c r="U54" s="154">
        <v>2638</v>
      </c>
    </row>
    <row r="55" spans="1:21" ht="22.8">
      <c r="A55" s="196" t="s">
        <v>72</v>
      </c>
      <c r="B55" s="241" t="s">
        <v>73</v>
      </c>
      <c r="C55" s="120">
        <v>-188</v>
      </c>
      <c r="D55" s="120">
        <v>-2121</v>
      </c>
      <c r="E55" s="120">
        <v>-2711</v>
      </c>
      <c r="F55" s="120">
        <v>-3895</v>
      </c>
      <c r="G55" s="120">
        <v>66</v>
      </c>
      <c r="H55" s="120">
        <v>3048</v>
      </c>
      <c r="I55" s="120">
        <v>4772</v>
      </c>
      <c r="J55" s="120">
        <v>5162</v>
      </c>
      <c r="K55" s="120">
        <v>-1280</v>
      </c>
      <c r="L55" s="120">
        <v>812</v>
      </c>
      <c r="M55" s="120">
        <v>853</v>
      </c>
      <c r="N55" s="120">
        <v>4507</v>
      </c>
      <c r="O55" s="120">
        <v>-311</v>
      </c>
      <c r="P55" s="120">
        <v>-168</v>
      </c>
      <c r="Q55" s="120">
        <v>-65</v>
      </c>
      <c r="R55" s="120">
        <v>976</v>
      </c>
      <c r="S55" s="120">
        <v>-136</v>
      </c>
      <c r="T55" s="120">
        <v>-409</v>
      </c>
      <c r="U55" s="120">
        <v>16</v>
      </c>
    </row>
    <row r="56" spans="1:21">
      <c r="A56" s="22" t="s">
        <v>74</v>
      </c>
      <c r="B56" s="243" t="s">
        <v>75</v>
      </c>
      <c r="C56" s="123">
        <v>-232</v>
      </c>
      <c r="D56" s="123">
        <v>-2619</v>
      </c>
      <c r="E56" s="123">
        <v>-3347</v>
      </c>
      <c r="F56" s="123">
        <v>-4808</v>
      </c>
      <c r="G56" s="123">
        <v>81</v>
      </c>
      <c r="H56" s="123">
        <v>3763</v>
      </c>
      <c r="I56" s="123">
        <v>5891</v>
      </c>
      <c r="J56" s="123">
        <v>6374</v>
      </c>
      <c r="K56" s="123">
        <v>-1580</v>
      </c>
      <c r="L56" s="123">
        <v>1003</v>
      </c>
      <c r="M56" s="123">
        <v>1053</v>
      </c>
      <c r="N56" s="123">
        <v>4921</v>
      </c>
      <c r="O56" s="123">
        <v>210</v>
      </c>
      <c r="P56" s="123">
        <v>436</v>
      </c>
      <c r="Q56" s="123">
        <v>539</v>
      </c>
      <c r="R56" s="123">
        <v>1849</v>
      </c>
      <c r="S56" s="123">
        <v>-174</v>
      </c>
      <c r="T56" s="123">
        <v>-521</v>
      </c>
      <c r="U56" s="123">
        <v>18</v>
      </c>
    </row>
    <row r="57" spans="1:21">
      <c r="A57" s="22" t="s">
        <v>70</v>
      </c>
      <c r="B57" s="243" t="s">
        <v>71</v>
      </c>
      <c r="C57" s="123">
        <v>44</v>
      </c>
      <c r="D57" s="123">
        <v>498</v>
      </c>
      <c r="E57" s="123">
        <v>636</v>
      </c>
      <c r="F57" s="123">
        <v>913</v>
      </c>
      <c r="G57" s="123">
        <v>-15</v>
      </c>
      <c r="H57" s="123">
        <v>-715</v>
      </c>
      <c r="I57" s="123">
        <v>-1119</v>
      </c>
      <c r="J57" s="123">
        <v>-1212</v>
      </c>
      <c r="K57" s="123">
        <v>300</v>
      </c>
      <c r="L57" s="123">
        <v>-191</v>
      </c>
      <c r="M57" s="123">
        <v>-200</v>
      </c>
      <c r="N57" s="123">
        <v>-414</v>
      </c>
      <c r="O57" s="123">
        <v>-521</v>
      </c>
      <c r="P57" s="123">
        <v>-604</v>
      </c>
      <c r="Q57" s="123">
        <v>-604</v>
      </c>
      <c r="R57" s="123">
        <v>-873</v>
      </c>
      <c r="S57" s="123">
        <v>38</v>
      </c>
      <c r="T57" s="123">
        <v>112</v>
      </c>
      <c r="U57" s="123">
        <v>-2</v>
      </c>
    </row>
    <row r="58" spans="1:21" ht="14.4" thickBot="1">
      <c r="A58" s="27" t="s">
        <v>76</v>
      </c>
      <c r="B58" s="237" t="s">
        <v>77</v>
      </c>
      <c r="C58" s="119">
        <v>-911</v>
      </c>
      <c r="D58" s="119">
        <v>86147</v>
      </c>
      <c r="E58" s="119">
        <v>138294</v>
      </c>
      <c r="F58" s="119">
        <v>163900</v>
      </c>
      <c r="G58" s="119">
        <v>-2208</v>
      </c>
      <c r="H58" s="119">
        <v>-114807</v>
      </c>
      <c r="I58" s="119">
        <v>-85321</v>
      </c>
      <c r="J58" s="119">
        <v>-58881</v>
      </c>
      <c r="K58" s="119">
        <v>62024</v>
      </c>
      <c r="L58" s="119">
        <v>-3937</v>
      </c>
      <c r="M58" s="119">
        <v>-23628</v>
      </c>
      <c r="N58" s="119">
        <v>-198587</v>
      </c>
      <c r="O58" s="119">
        <v>74296</v>
      </c>
      <c r="P58" s="119">
        <v>113418</v>
      </c>
      <c r="Q58" s="119">
        <v>95166</v>
      </c>
      <c r="R58" s="119">
        <v>142485</v>
      </c>
      <c r="S58" s="119">
        <v>6864</v>
      </c>
      <c r="T58" s="119">
        <v>-19731</v>
      </c>
      <c r="U58" s="119">
        <v>-14108</v>
      </c>
    </row>
    <row r="59" spans="1:21" ht="14.4" thickTop="1">
      <c r="A59" s="197" t="s">
        <v>78</v>
      </c>
      <c r="B59" s="238" t="s">
        <v>79</v>
      </c>
      <c r="C59" s="198">
        <v>43727</v>
      </c>
      <c r="D59" s="198">
        <v>194645</v>
      </c>
      <c r="E59" s="198">
        <v>315558</v>
      </c>
      <c r="F59" s="198">
        <v>301931</v>
      </c>
      <c r="G59" s="198">
        <v>12308</v>
      </c>
      <c r="H59" s="198">
        <v>-97004</v>
      </c>
      <c r="I59" s="198">
        <v>-27102</v>
      </c>
      <c r="J59" s="198">
        <v>-45588</v>
      </c>
      <c r="K59" s="198">
        <v>93289</v>
      </c>
      <c r="L59" s="198">
        <v>60701</v>
      </c>
      <c r="M59" s="198">
        <v>51228</v>
      </c>
      <c r="N59" s="198">
        <v>-121727</v>
      </c>
      <c r="O59" s="198">
        <v>113859</v>
      </c>
      <c r="P59" s="198">
        <v>234197</v>
      </c>
      <c r="Q59" s="198">
        <v>325735</v>
      </c>
      <c r="R59" s="198">
        <v>422192</v>
      </c>
      <c r="S59" s="198">
        <v>92322</v>
      </c>
      <c r="T59" s="198">
        <v>168870</v>
      </c>
      <c r="U59" s="198">
        <v>305391</v>
      </c>
    </row>
    <row r="60" spans="1:21">
      <c r="A60" s="21" t="s">
        <v>80</v>
      </c>
      <c r="B60" s="244" t="s">
        <v>81</v>
      </c>
      <c r="C60" s="121">
        <v>43727</v>
      </c>
      <c r="D60" s="121">
        <v>194645</v>
      </c>
      <c r="E60" s="121">
        <v>315558</v>
      </c>
      <c r="F60" s="121">
        <v>301931</v>
      </c>
      <c r="G60" s="121">
        <v>12308</v>
      </c>
      <c r="H60" s="121">
        <v>-97004</v>
      </c>
      <c r="I60" s="121">
        <v>-27102</v>
      </c>
      <c r="J60" s="121">
        <v>-45588</v>
      </c>
      <c r="K60" s="121">
        <v>93289</v>
      </c>
      <c r="L60" s="121">
        <v>60701</v>
      </c>
      <c r="M60" s="121">
        <v>51228</v>
      </c>
      <c r="N60" s="121">
        <v>-121727</v>
      </c>
      <c r="O60" s="121">
        <v>113859</v>
      </c>
      <c r="P60" s="121">
        <v>234187</v>
      </c>
      <c r="Q60" s="121">
        <v>325735</v>
      </c>
      <c r="R60" s="121">
        <v>422192</v>
      </c>
      <c r="S60" s="121">
        <v>92322</v>
      </c>
      <c r="T60" s="121">
        <v>168870</v>
      </c>
      <c r="U60" s="121">
        <v>305391</v>
      </c>
    </row>
    <row r="61" spans="1:21">
      <c r="A61" s="28"/>
      <c r="B61" s="18"/>
      <c r="C61" s="155"/>
      <c r="D61" s="155"/>
      <c r="E61" s="155"/>
      <c r="F61" s="155"/>
      <c r="G61" s="155"/>
      <c r="H61" s="156"/>
      <c r="I61" s="155"/>
      <c r="J61" s="156"/>
      <c r="K61" s="155"/>
      <c r="L61" s="155"/>
      <c r="M61" s="155"/>
      <c r="N61" s="155"/>
      <c r="O61" s="155"/>
      <c r="P61" s="155"/>
      <c r="Q61" s="155"/>
      <c r="R61" s="155"/>
      <c r="S61" s="155"/>
      <c r="T61" s="155"/>
      <c r="U61" s="155"/>
    </row>
    <row r="62" spans="1:21">
      <c r="A62" s="28"/>
      <c r="B62" s="28"/>
      <c r="C62" s="157"/>
      <c r="D62" s="157"/>
      <c r="E62" s="157"/>
      <c r="F62" s="157"/>
      <c r="G62" s="157"/>
      <c r="H62" s="157"/>
      <c r="I62" s="157"/>
      <c r="J62" s="157"/>
      <c r="K62" s="157"/>
      <c r="L62" s="157"/>
      <c r="M62" s="157"/>
      <c r="N62" s="157"/>
      <c r="O62" s="157"/>
      <c r="P62" s="157"/>
      <c r="Q62" s="157"/>
      <c r="R62" s="157"/>
      <c r="S62" s="157"/>
      <c r="T62" s="157"/>
      <c r="U62" s="157"/>
    </row>
    <row r="63" spans="1:21">
      <c r="A63" s="13" t="s">
        <v>54</v>
      </c>
      <c r="B63" s="13" t="s">
        <v>55</v>
      </c>
      <c r="C63" s="3"/>
      <c r="D63" s="3"/>
      <c r="E63" s="3"/>
      <c r="F63" s="3"/>
      <c r="G63" s="3"/>
      <c r="H63" s="3"/>
      <c r="I63" s="3"/>
      <c r="J63" s="3"/>
      <c r="K63" s="3"/>
      <c r="L63" s="3"/>
      <c r="M63" s="3"/>
      <c r="N63" s="3"/>
      <c r="O63" s="3"/>
      <c r="P63" s="3"/>
      <c r="Q63" s="3"/>
      <c r="R63" s="3"/>
      <c r="S63" s="3"/>
      <c r="T63" s="3"/>
      <c r="U63" s="3"/>
    </row>
    <row r="64" spans="1:21" ht="30.6" customHeight="1">
      <c r="A64" s="268" t="s">
        <v>59</v>
      </c>
      <c r="B64" s="268" t="s">
        <v>60</v>
      </c>
      <c r="C64" s="234" t="s">
        <v>411</v>
      </c>
      <c r="D64" s="234" t="s">
        <v>410</v>
      </c>
      <c r="E64" s="234" t="s">
        <v>409</v>
      </c>
      <c r="F64" s="234" t="s">
        <v>408</v>
      </c>
      <c r="G64" s="234" t="s">
        <v>407</v>
      </c>
      <c r="H64" s="234" t="s">
        <v>406</v>
      </c>
      <c r="I64" s="234" t="s">
        <v>405</v>
      </c>
      <c r="J64" s="234" t="s">
        <v>412</v>
      </c>
      <c r="K64" s="234" t="s">
        <v>416</v>
      </c>
      <c r="L64" s="234" t="s">
        <v>433</v>
      </c>
      <c r="M64" s="234" t="s">
        <v>447</v>
      </c>
      <c r="N64" s="234" t="s">
        <v>456</v>
      </c>
      <c r="O64" s="234" t="s">
        <v>459</v>
      </c>
      <c r="P64" s="234" t="s">
        <v>464</v>
      </c>
      <c r="Q64" s="234" t="s">
        <v>468</v>
      </c>
      <c r="R64" s="234" t="s">
        <v>472</v>
      </c>
      <c r="S64" s="234" t="s">
        <v>474</v>
      </c>
      <c r="T64" s="234" t="s">
        <v>498</v>
      </c>
      <c r="U64" s="234" t="s">
        <v>544</v>
      </c>
    </row>
    <row r="65" spans="1:21">
      <c r="A65" s="18"/>
      <c r="B65" s="239"/>
      <c r="C65" s="3"/>
      <c r="D65" s="3"/>
      <c r="E65" s="3"/>
      <c r="F65" s="3"/>
      <c r="G65" s="3"/>
      <c r="H65" s="3"/>
      <c r="I65" s="3"/>
      <c r="J65" s="3"/>
      <c r="K65" s="3"/>
      <c r="L65" s="3"/>
      <c r="M65" s="3"/>
      <c r="N65" s="3"/>
      <c r="O65" s="3"/>
      <c r="P65" s="3"/>
      <c r="Q65" s="3"/>
      <c r="R65" s="3"/>
      <c r="S65" s="3"/>
      <c r="T65" s="3"/>
      <c r="U65" s="3"/>
    </row>
    <row r="66" spans="1:21" ht="14.4" thickBot="1">
      <c r="A66" s="19" t="s">
        <v>61</v>
      </c>
      <c r="B66" s="237" t="s">
        <v>51</v>
      </c>
      <c r="C66" s="119">
        <v>44638</v>
      </c>
      <c r="D66" s="119">
        <v>63860</v>
      </c>
      <c r="E66" s="119">
        <v>68766</v>
      </c>
      <c r="F66" s="119">
        <v>-39233</v>
      </c>
      <c r="G66" s="119">
        <v>14516</v>
      </c>
      <c r="H66" s="119">
        <v>3287</v>
      </c>
      <c r="I66" s="119">
        <v>40416</v>
      </c>
      <c r="J66" s="119">
        <v>-44926</v>
      </c>
      <c r="K66" s="119">
        <v>31265</v>
      </c>
      <c r="L66" s="119">
        <v>33373</v>
      </c>
      <c r="M66" s="119">
        <v>10218</v>
      </c>
      <c r="N66" s="119">
        <v>2004</v>
      </c>
      <c r="O66" s="119">
        <v>39563</v>
      </c>
      <c r="P66" s="119">
        <v>81216</v>
      </c>
      <c r="Q66" s="119">
        <v>109790</v>
      </c>
      <c r="R66" s="119">
        <v>49138</v>
      </c>
      <c r="S66" s="119">
        <v>85458</v>
      </c>
      <c r="T66" s="119">
        <v>103143</v>
      </c>
      <c r="U66" s="119">
        <v>130898</v>
      </c>
    </row>
    <row r="67" spans="1:21" ht="14.4" thickTop="1">
      <c r="A67" s="19" t="s">
        <v>62</v>
      </c>
      <c r="B67" s="237" t="s">
        <v>63</v>
      </c>
      <c r="C67" s="120"/>
      <c r="D67" s="120"/>
      <c r="E67" s="120"/>
      <c r="F67" s="120"/>
      <c r="G67" s="120"/>
      <c r="H67" s="120"/>
      <c r="I67" s="120"/>
      <c r="J67" s="120"/>
      <c r="K67" s="120"/>
      <c r="L67" s="120"/>
      <c r="M67" s="120"/>
      <c r="N67" s="120">
        <v>0</v>
      </c>
      <c r="O67" s="120">
        <v>0</v>
      </c>
      <c r="P67" s="120">
        <v>0</v>
      </c>
      <c r="Q67" s="120">
        <v>0</v>
      </c>
      <c r="R67" s="120">
        <v>0</v>
      </c>
      <c r="S67" s="120"/>
      <c r="T67" s="120">
        <v>0</v>
      </c>
      <c r="U67" s="120">
        <v>0</v>
      </c>
    </row>
    <row r="68" spans="1:21" ht="22.8">
      <c r="A68" s="20" t="s">
        <v>64</v>
      </c>
      <c r="B68" s="245" t="s">
        <v>65</v>
      </c>
      <c r="C68" s="120">
        <v>-723</v>
      </c>
      <c r="D68" s="120">
        <v>88991</v>
      </c>
      <c r="E68" s="120">
        <v>52737</v>
      </c>
      <c r="F68" s="120">
        <v>26790</v>
      </c>
      <c r="G68" s="120">
        <v>-2274</v>
      </c>
      <c r="H68" s="120">
        <v>-115581</v>
      </c>
      <c r="I68" s="120">
        <v>27763</v>
      </c>
      <c r="J68" s="120">
        <v>26050</v>
      </c>
      <c r="K68" s="120">
        <v>63304</v>
      </c>
      <c r="L68" s="120">
        <v>-68053</v>
      </c>
      <c r="M68" s="120">
        <v>-19732</v>
      </c>
      <c r="N68" s="120">
        <v>-178613</v>
      </c>
      <c r="O68" s="120">
        <v>74607</v>
      </c>
      <c r="P68" s="120">
        <v>38979</v>
      </c>
      <c r="Q68" s="120">
        <v>-18355</v>
      </c>
      <c r="R68" s="120">
        <v>46278</v>
      </c>
      <c r="S68" s="120">
        <v>7000</v>
      </c>
      <c r="T68" s="120">
        <v>-26322</v>
      </c>
      <c r="U68" s="120">
        <v>5198</v>
      </c>
    </row>
    <row r="69" spans="1:21">
      <c r="A69" s="195" t="s">
        <v>66</v>
      </c>
      <c r="B69" s="242" t="s">
        <v>67</v>
      </c>
      <c r="C69" s="175">
        <v>6380</v>
      </c>
      <c r="D69" s="175">
        <v>110993</v>
      </c>
      <c r="E69" s="175">
        <v>65107</v>
      </c>
      <c r="F69" s="175">
        <v>33074</v>
      </c>
      <c r="G69" s="175">
        <v>-2807</v>
      </c>
      <c r="H69" s="175">
        <v>-142692</v>
      </c>
      <c r="I69" s="175">
        <v>34274</v>
      </c>
      <c r="J69" s="175">
        <v>32160</v>
      </c>
      <c r="K69" s="175">
        <v>78155</v>
      </c>
      <c r="L69" s="175">
        <v>-84017</v>
      </c>
      <c r="M69" s="175">
        <v>-24361</v>
      </c>
      <c r="N69" s="175">
        <v>-220600</v>
      </c>
      <c r="O69" s="175">
        <v>92108</v>
      </c>
      <c r="P69" s="175">
        <v>48122</v>
      </c>
      <c r="Q69" s="175">
        <v>-22423</v>
      </c>
      <c r="R69" s="175">
        <v>56306</v>
      </c>
      <c r="S69" s="175">
        <v>9330</v>
      </c>
      <c r="T69" s="175">
        <v>-32458</v>
      </c>
      <c r="U69" s="175">
        <v>6366</v>
      </c>
    </row>
    <row r="70" spans="1:21" ht="26.4">
      <c r="A70" s="195" t="s">
        <v>68</v>
      </c>
      <c r="B70" s="242" t="s">
        <v>69</v>
      </c>
      <c r="C70" s="175">
        <v>-7272</v>
      </c>
      <c r="D70" s="175">
        <v>-1128</v>
      </c>
      <c r="E70" s="175">
        <v>0</v>
      </c>
      <c r="F70" s="175">
        <v>0</v>
      </c>
      <c r="G70" s="175">
        <v>0</v>
      </c>
      <c r="H70" s="175">
        <v>0</v>
      </c>
      <c r="I70" s="175">
        <v>0</v>
      </c>
      <c r="J70" s="175">
        <v>0</v>
      </c>
      <c r="K70" s="176">
        <v>0</v>
      </c>
      <c r="L70" s="176">
        <v>0</v>
      </c>
      <c r="M70" s="176">
        <v>0</v>
      </c>
      <c r="N70" s="176">
        <v>0</v>
      </c>
      <c r="O70" s="176">
        <v>0</v>
      </c>
      <c r="P70" s="176">
        <v>0</v>
      </c>
      <c r="Q70" s="176">
        <v>0</v>
      </c>
      <c r="R70" s="176">
        <v>0</v>
      </c>
      <c r="S70" s="176"/>
      <c r="T70" s="176">
        <v>0</v>
      </c>
      <c r="U70" s="176">
        <v>0</v>
      </c>
    </row>
    <row r="71" spans="1:21">
      <c r="A71" s="22" t="s">
        <v>70</v>
      </c>
      <c r="B71" s="243" t="s">
        <v>71</v>
      </c>
      <c r="C71" s="122">
        <v>169</v>
      </c>
      <c r="D71" s="122">
        <v>-20874</v>
      </c>
      <c r="E71" s="122">
        <v>-12370</v>
      </c>
      <c r="F71" s="122">
        <v>-6284</v>
      </c>
      <c r="G71" s="122">
        <v>533</v>
      </c>
      <c r="H71" s="122">
        <v>27111</v>
      </c>
      <c r="I71" s="122">
        <v>-6511</v>
      </c>
      <c r="J71" s="122">
        <v>-6110</v>
      </c>
      <c r="K71" s="122">
        <v>-14851</v>
      </c>
      <c r="L71" s="122">
        <v>15964</v>
      </c>
      <c r="M71" s="122">
        <v>4629</v>
      </c>
      <c r="N71" s="122">
        <v>41987</v>
      </c>
      <c r="O71" s="122">
        <v>-17501</v>
      </c>
      <c r="P71" s="122">
        <v>-9143</v>
      </c>
      <c r="Q71" s="122">
        <v>4068</v>
      </c>
      <c r="R71" s="122">
        <v>-10028</v>
      </c>
      <c r="S71" s="122">
        <v>-2330</v>
      </c>
      <c r="T71" s="122">
        <v>6136</v>
      </c>
      <c r="U71" s="122">
        <v>-1168</v>
      </c>
    </row>
    <row r="72" spans="1:21" ht="22.8">
      <c r="A72" s="196" t="s">
        <v>72</v>
      </c>
      <c r="B72" s="245" t="s">
        <v>73</v>
      </c>
      <c r="C72" s="125">
        <v>-188</v>
      </c>
      <c r="D72" s="125">
        <v>-1933</v>
      </c>
      <c r="E72" s="125">
        <v>-590</v>
      </c>
      <c r="F72" s="125">
        <v>-1184</v>
      </c>
      <c r="G72" s="125">
        <v>66</v>
      </c>
      <c r="H72" s="125">
        <v>2982</v>
      </c>
      <c r="I72" s="125">
        <v>1725</v>
      </c>
      <c r="J72" s="125">
        <v>390</v>
      </c>
      <c r="K72" s="125">
        <v>-1280</v>
      </c>
      <c r="L72" s="125">
        <v>2092</v>
      </c>
      <c r="M72" s="125">
        <v>41</v>
      </c>
      <c r="N72" s="125">
        <v>3654</v>
      </c>
      <c r="O72" s="125">
        <v>-311</v>
      </c>
      <c r="P72" s="125">
        <v>143</v>
      </c>
      <c r="Q72" s="125">
        <v>103</v>
      </c>
      <c r="R72" s="125">
        <v>1041</v>
      </c>
      <c r="S72" s="125">
        <v>-136</v>
      </c>
      <c r="T72" s="125">
        <v>-273</v>
      </c>
      <c r="U72" s="125">
        <v>425</v>
      </c>
    </row>
    <row r="73" spans="1:21">
      <c r="A73" s="22" t="s">
        <v>74</v>
      </c>
      <c r="B73" s="243" t="s">
        <v>75</v>
      </c>
      <c r="C73" s="123">
        <v>-232</v>
      </c>
      <c r="D73" s="123">
        <v>-2387</v>
      </c>
      <c r="E73" s="123">
        <v>-728</v>
      </c>
      <c r="F73" s="123">
        <v>-1461</v>
      </c>
      <c r="G73" s="123">
        <v>81</v>
      </c>
      <c r="H73" s="123">
        <v>3682</v>
      </c>
      <c r="I73" s="123">
        <v>2129</v>
      </c>
      <c r="J73" s="123">
        <v>483</v>
      </c>
      <c r="K73" s="126">
        <v>-1580</v>
      </c>
      <c r="L73" s="126">
        <v>2583</v>
      </c>
      <c r="M73" s="126">
        <v>50</v>
      </c>
      <c r="N73" s="126">
        <v>3868</v>
      </c>
      <c r="O73" s="126">
        <v>210</v>
      </c>
      <c r="P73" s="126">
        <v>226</v>
      </c>
      <c r="Q73" s="126">
        <v>103</v>
      </c>
      <c r="R73" s="126">
        <v>1310</v>
      </c>
      <c r="S73" s="126">
        <v>-174</v>
      </c>
      <c r="T73" s="126">
        <v>-347</v>
      </c>
      <c r="U73" s="126">
        <v>539</v>
      </c>
    </row>
    <row r="74" spans="1:21">
      <c r="A74" s="22" t="s">
        <v>70</v>
      </c>
      <c r="B74" s="243" t="s">
        <v>71</v>
      </c>
      <c r="C74" s="123">
        <v>44</v>
      </c>
      <c r="D74" s="123">
        <v>454</v>
      </c>
      <c r="E74" s="123">
        <v>138</v>
      </c>
      <c r="F74" s="123">
        <v>277</v>
      </c>
      <c r="G74" s="123">
        <v>-15</v>
      </c>
      <c r="H74" s="123">
        <v>-700</v>
      </c>
      <c r="I74" s="123">
        <v>-404</v>
      </c>
      <c r="J74" s="123">
        <v>-93</v>
      </c>
      <c r="K74" s="126">
        <v>300</v>
      </c>
      <c r="L74" s="126">
        <v>-491</v>
      </c>
      <c r="M74" s="126">
        <v>-9</v>
      </c>
      <c r="N74" s="126">
        <v>-214</v>
      </c>
      <c r="O74" s="126">
        <v>-521</v>
      </c>
      <c r="P74" s="126">
        <v>-83</v>
      </c>
      <c r="Q74" s="126">
        <v>0</v>
      </c>
      <c r="R74" s="126">
        <v>-269</v>
      </c>
      <c r="S74" s="126">
        <v>38</v>
      </c>
      <c r="T74" s="126">
        <v>74</v>
      </c>
      <c r="U74" s="126">
        <v>-114</v>
      </c>
    </row>
    <row r="75" spans="1:21" ht="14.4" thickBot="1">
      <c r="A75" s="19" t="s">
        <v>76</v>
      </c>
      <c r="B75" s="237" t="s">
        <v>77</v>
      </c>
      <c r="C75" s="124">
        <v>-911</v>
      </c>
      <c r="D75" s="124">
        <v>87058</v>
      </c>
      <c r="E75" s="124">
        <v>52147</v>
      </c>
      <c r="F75" s="124">
        <v>25606</v>
      </c>
      <c r="G75" s="124">
        <v>-2208</v>
      </c>
      <c r="H75" s="124">
        <v>-112599</v>
      </c>
      <c r="I75" s="124">
        <v>29488</v>
      </c>
      <c r="J75" s="124">
        <v>26440</v>
      </c>
      <c r="K75" s="124">
        <v>62024</v>
      </c>
      <c r="L75" s="124">
        <v>-65961</v>
      </c>
      <c r="M75" s="124">
        <v>-19691</v>
      </c>
      <c r="N75" s="124">
        <v>-174959</v>
      </c>
      <c r="O75" s="124">
        <v>74296</v>
      </c>
      <c r="P75" s="124">
        <v>39122</v>
      </c>
      <c r="Q75" s="124">
        <v>-18252</v>
      </c>
      <c r="R75" s="124">
        <v>47319</v>
      </c>
      <c r="S75" s="124">
        <v>6864</v>
      </c>
      <c r="T75" s="124">
        <v>-26595</v>
      </c>
      <c r="U75" s="124">
        <v>5623</v>
      </c>
    </row>
    <row r="76" spans="1:21" ht="14.4" thickTop="1">
      <c r="A76" s="197" t="s">
        <v>78</v>
      </c>
      <c r="B76" s="238" t="s">
        <v>79</v>
      </c>
      <c r="C76" s="198">
        <v>43727</v>
      </c>
      <c r="D76" s="198">
        <v>150918</v>
      </c>
      <c r="E76" s="198">
        <v>120913</v>
      </c>
      <c r="F76" s="198">
        <v>-13627</v>
      </c>
      <c r="G76" s="198">
        <v>12308</v>
      </c>
      <c r="H76" s="198">
        <v>-109312</v>
      </c>
      <c r="I76" s="198">
        <v>69904</v>
      </c>
      <c r="J76" s="198">
        <v>-18486</v>
      </c>
      <c r="K76" s="198">
        <v>93289</v>
      </c>
      <c r="L76" s="198">
        <v>-32588</v>
      </c>
      <c r="M76" s="198">
        <v>-9473</v>
      </c>
      <c r="N76" s="198">
        <v>-172955</v>
      </c>
      <c r="O76" s="198">
        <v>113859</v>
      </c>
      <c r="P76" s="198">
        <v>120338</v>
      </c>
      <c r="Q76" s="198">
        <v>91538</v>
      </c>
      <c r="R76" s="198">
        <v>96457</v>
      </c>
      <c r="S76" s="198">
        <v>92322</v>
      </c>
      <c r="T76" s="198">
        <v>76548</v>
      </c>
      <c r="U76" s="198">
        <v>136521</v>
      </c>
    </row>
    <row r="77" spans="1:21">
      <c r="A77" s="21" t="s">
        <v>80</v>
      </c>
      <c r="B77" s="244" t="s">
        <v>81</v>
      </c>
      <c r="C77" s="121">
        <v>43727</v>
      </c>
      <c r="D77" s="121">
        <v>150918</v>
      </c>
      <c r="E77" s="121">
        <v>120913</v>
      </c>
      <c r="F77" s="121">
        <v>-13627</v>
      </c>
      <c r="G77" s="121">
        <v>12308</v>
      </c>
      <c r="H77" s="121">
        <v>-109312</v>
      </c>
      <c r="I77" s="121">
        <v>69904</v>
      </c>
      <c r="J77" s="121">
        <v>-18486</v>
      </c>
      <c r="K77" s="121">
        <v>93289</v>
      </c>
      <c r="L77" s="121">
        <v>-32588</v>
      </c>
      <c r="M77" s="121">
        <v>-9473</v>
      </c>
      <c r="N77" s="121">
        <v>-172955</v>
      </c>
      <c r="O77" s="121">
        <v>113859</v>
      </c>
      <c r="P77" s="121">
        <v>120328</v>
      </c>
      <c r="Q77" s="121">
        <v>91538</v>
      </c>
      <c r="R77" s="121">
        <v>96457</v>
      </c>
      <c r="S77" s="121">
        <v>92322</v>
      </c>
      <c r="T77" s="121">
        <v>76548</v>
      </c>
      <c r="U77" s="121">
        <v>136521</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6"/>
    <pageSetUpPr fitToPage="1"/>
  </sheetPr>
  <dimension ref="A1:AL152"/>
  <sheetViews>
    <sheetView showGridLines="0" zoomScale="85" zoomScaleNormal="85" workbookViewId="0">
      <selection activeCell="C4" sqref="C4"/>
    </sheetView>
  </sheetViews>
  <sheetFormatPr defaultColWidth="10.33203125" defaultRowHeight="13.8" outlineLevelCol="1"/>
  <cols>
    <col min="1" max="1" width="40.6640625" style="2" customWidth="1"/>
    <col min="2" max="2" width="36.6640625" style="2" customWidth="1"/>
    <col min="3" max="9" width="13.109375" style="2" customWidth="1"/>
    <col min="10" max="10" width="45" style="2" customWidth="1"/>
    <col min="11" max="11" width="43.109375" style="2" customWidth="1" outlineLevel="1"/>
    <col min="12" max="20" width="13.109375" style="2" customWidth="1"/>
    <col min="21" max="22" width="36.6640625" style="2" customWidth="1"/>
    <col min="23" max="30" width="13.109375" style="2" customWidth="1"/>
    <col min="31" max="31" width="12.6640625" style="2" customWidth="1"/>
    <col min="32" max="32" width="11.33203125" style="2" customWidth="1"/>
    <col min="33" max="33" width="13" style="2" customWidth="1"/>
    <col min="34" max="34" width="12.88671875" style="2" customWidth="1"/>
    <col min="35" max="35" width="11.33203125" style="2" customWidth="1"/>
    <col min="36" max="16384" width="10.33203125" style="2"/>
  </cols>
  <sheetData>
    <row r="1" spans="1:38" s="1" customFormat="1">
      <c r="A1" s="44" t="s">
        <v>0</v>
      </c>
      <c r="B1" s="44" t="s">
        <v>1</v>
      </c>
      <c r="J1" s="44" t="s">
        <v>0</v>
      </c>
      <c r="K1" s="44" t="s">
        <v>1</v>
      </c>
      <c r="L1" s="12"/>
      <c r="M1" s="12"/>
      <c r="N1" s="12"/>
      <c r="O1" s="12"/>
      <c r="P1" s="12"/>
      <c r="Q1" s="12"/>
      <c r="R1" s="12"/>
      <c r="S1" s="12"/>
      <c r="T1" s="12"/>
      <c r="U1" s="12"/>
      <c r="V1" s="12"/>
      <c r="W1" s="12"/>
      <c r="X1" s="12"/>
      <c r="Y1" s="12"/>
      <c r="Z1" s="12"/>
      <c r="AA1" s="12"/>
      <c r="AB1" s="12"/>
      <c r="AC1" s="12"/>
      <c r="AD1" s="2"/>
      <c r="AE1" s="2"/>
      <c r="AF1" s="2"/>
      <c r="AG1" s="2"/>
      <c r="AH1" s="2"/>
      <c r="AI1" s="2"/>
      <c r="AJ1" s="2"/>
      <c r="AK1" s="2"/>
      <c r="AL1" s="2"/>
    </row>
    <row r="2" spans="1:38">
      <c r="J2" s="12"/>
      <c r="K2" s="12"/>
      <c r="L2" s="12"/>
      <c r="M2" s="12"/>
      <c r="N2" s="12"/>
      <c r="O2" s="12"/>
      <c r="P2" s="12"/>
      <c r="Q2" s="12"/>
      <c r="R2" s="12"/>
      <c r="S2" s="12"/>
      <c r="T2" s="12"/>
      <c r="U2" s="12"/>
      <c r="V2" s="12"/>
      <c r="W2" s="12"/>
      <c r="X2" s="12"/>
      <c r="Y2" s="12"/>
      <c r="Z2" s="30"/>
      <c r="AA2" s="12"/>
      <c r="AB2" s="12"/>
      <c r="AC2" s="12"/>
    </row>
    <row r="3" spans="1:38" s="41" customFormat="1">
      <c r="A3" s="13" t="s">
        <v>2</v>
      </c>
      <c r="B3" s="13" t="s">
        <v>3</v>
      </c>
      <c r="C3" s="13"/>
      <c r="D3" s="13"/>
      <c r="E3" s="13"/>
      <c r="F3" s="13"/>
      <c r="G3" s="13"/>
      <c r="H3" s="13"/>
      <c r="I3" s="13"/>
      <c r="J3" s="13" t="s">
        <v>2</v>
      </c>
      <c r="K3" s="13" t="s">
        <v>3</v>
      </c>
      <c r="L3" s="13"/>
      <c r="M3" s="13"/>
      <c r="N3" s="13"/>
      <c r="O3" s="13"/>
      <c r="P3" s="13"/>
      <c r="Q3" s="13"/>
      <c r="R3" s="13"/>
      <c r="S3" s="13"/>
      <c r="T3" s="13"/>
      <c r="U3" s="13"/>
      <c r="V3" s="13"/>
      <c r="W3" s="13"/>
      <c r="X3" s="13"/>
      <c r="Y3" s="13"/>
      <c r="Z3" s="31"/>
      <c r="AA3" s="31"/>
      <c r="AB3" s="31"/>
      <c r="AC3" s="13"/>
      <c r="AD3" s="2"/>
    </row>
    <row r="4" spans="1:38" ht="30" customHeight="1">
      <c r="A4" s="278" t="s">
        <v>82</v>
      </c>
      <c r="B4" s="278" t="s">
        <v>83</v>
      </c>
      <c r="C4" s="279">
        <v>43373</v>
      </c>
      <c r="D4" s="279">
        <v>43281</v>
      </c>
      <c r="E4" s="279" t="s">
        <v>473</v>
      </c>
      <c r="F4" s="279" t="s">
        <v>471</v>
      </c>
      <c r="G4" s="279" t="s">
        <v>467</v>
      </c>
      <c r="H4" s="279" t="s">
        <v>463</v>
      </c>
      <c r="I4" s="279" t="s">
        <v>458</v>
      </c>
      <c r="J4" s="32" t="s">
        <v>82</v>
      </c>
      <c r="K4" s="32" t="s">
        <v>83</v>
      </c>
      <c r="L4" s="8">
        <v>43281</v>
      </c>
      <c r="M4" s="8" t="s">
        <v>473</v>
      </c>
      <c r="N4" s="8" t="s">
        <v>471</v>
      </c>
      <c r="O4" s="8" t="s">
        <v>467</v>
      </c>
      <c r="P4" s="8" t="s">
        <v>463</v>
      </c>
      <c r="Q4" s="8" t="s">
        <v>458</v>
      </c>
      <c r="R4" s="8" t="s">
        <v>455</v>
      </c>
      <c r="S4" s="8" t="s">
        <v>446</v>
      </c>
      <c r="T4" s="8" t="s">
        <v>432</v>
      </c>
      <c r="U4" s="8" t="s">
        <v>413</v>
      </c>
      <c r="V4" s="8" t="s">
        <v>388</v>
      </c>
      <c r="W4" s="8" t="s">
        <v>373</v>
      </c>
      <c r="X4" s="8" t="s">
        <v>6</v>
      </c>
      <c r="Y4" s="8" t="s">
        <v>7</v>
      </c>
      <c r="Z4" s="8" t="s">
        <v>8</v>
      </c>
      <c r="AA4" s="8" t="s">
        <v>9</v>
      </c>
      <c r="AB4" s="8" t="s">
        <v>10</v>
      </c>
      <c r="AC4" s="8" t="s">
        <v>11</v>
      </c>
    </row>
    <row r="5" spans="1:38">
      <c r="A5" s="34"/>
      <c r="B5" s="34"/>
      <c r="C5" s="34"/>
      <c r="D5" s="34"/>
      <c r="E5" s="34"/>
      <c r="F5" s="34"/>
      <c r="G5" s="34"/>
      <c r="H5" s="34"/>
      <c r="I5" s="34"/>
      <c r="J5" s="33" t="s">
        <v>12</v>
      </c>
      <c r="K5" s="158" t="s">
        <v>13</v>
      </c>
      <c r="L5" s="24"/>
      <c r="M5" s="24"/>
      <c r="N5" s="24"/>
      <c r="O5" s="24"/>
      <c r="P5" s="24"/>
      <c r="Q5" s="24"/>
      <c r="R5" s="24"/>
      <c r="S5" s="24"/>
      <c r="T5" s="24"/>
      <c r="U5" s="24"/>
      <c r="V5" s="24"/>
      <c r="W5" s="24"/>
      <c r="X5" s="24"/>
      <c r="Y5" s="24"/>
      <c r="Z5" s="24"/>
      <c r="AA5" s="24"/>
      <c r="AB5" s="24"/>
      <c r="AC5" s="24"/>
    </row>
    <row r="6" spans="1:38">
      <c r="A6" s="33" t="s">
        <v>12</v>
      </c>
      <c r="B6" s="158" t="s">
        <v>13</v>
      </c>
      <c r="C6" s="24"/>
      <c r="D6" s="24"/>
      <c r="E6" s="24"/>
      <c r="F6" s="24"/>
      <c r="G6" s="24"/>
      <c r="H6" s="24"/>
      <c r="I6" s="24"/>
      <c r="J6" s="22" t="s">
        <v>84</v>
      </c>
      <c r="K6" s="55" t="s">
        <v>85</v>
      </c>
      <c r="L6" s="24">
        <v>11384</v>
      </c>
      <c r="M6" s="24">
        <v>8998</v>
      </c>
      <c r="N6" s="24">
        <v>29356</v>
      </c>
      <c r="O6" s="24">
        <v>21776</v>
      </c>
      <c r="P6" s="24">
        <v>14452</v>
      </c>
      <c r="Q6" s="24">
        <v>7106</v>
      </c>
      <c r="R6" s="24">
        <v>28086</v>
      </c>
      <c r="S6" s="24">
        <v>20661</v>
      </c>
      <c r="T6" s="24">
        <v>12955</v>
      </c>
      <c r="U6" s="24">
        <v>6378</v>
      </c>
      <c r="V6" s="24">
        <v>24445</v>
      </c>
      <c r="W6" s="24">
        <v>17705</v>
      </c>
      <c r="X6" s="24">
        <v>11178</v>
      </c>
      <c r="Y6" s="24">
        <v>5521</v>
      </c>
      <c r="Z6" s="24">
        <v>28790</v>
      </c>
      <c r="AA6" s="24">
        <v>22233</v>
      </c>
      <c r="AB6" s="24">
        <v>14132</v>
      </c>
      <c r="AC6" s="24">
        <v>6705</v>
      </c>
    </row>
    <row r="7" spans="1:38" ht="26.4">
      <c r="A7" s="21" t="s">
        <v>84</v>
      </c>
      <c r="B7" s="55" t="s">
        <v>85</v>
      </c>
      <c r="C7" s="24">
        <v>12051</v>
      </c>
      <c r="D7" s="24">
        <v>11384</v>
      </c>
      <c r="E7" s="24">
        <v>8998</v>
      </c>
      <c r="F7" s="24">
        <v>29356</v>
      </c>
      <c r="G7" s="24">
        <v>21776</v>
      </c>
      <c r="H7" s="24">
        <v>14452</v>
      </c>
      <c r="I7" s="24">
        <v>7106</v>
      </c>
      <c r="J7" s="22" t="s">
        <v>86</v>
      </c>
      <c r="K7" s="55" t="s">
        <v>87</v>
      </c>
      <c r="L7" s="24">
        <v>185675</v>
      </c>
      <c r="M7" s="24">
        <v>91624</v>
      </c>
      <c r="N7" s="24">
        <v>364729</v>
      </c>
      <c r="O7" s="24">
        <v>273344</v>
      </c>
      <c r="P7" s="24">
        <v>180267</v>
      </c>
      <c r="Q7" s="24">
        <v>88353</v>
      </c>
      <c r="R7" s="24">
        <v>367980</v>
      </c>
      <c r="S7" s="24">
        <v>269281</v>
      </c>
      <c r="T7" s="24">
        <v>177228</v>
      </c>
      <c r="U7" s="24">
        <v>87660</v>
      </c>
      <c r="V7" s="24">
        <v>326144</v>
      </c>
      <c r="W7" s="24">
        <v>236837</v>
      </c>
      <c r="X7" s="24">
        <v>146669</v>
      </c>
      <c r="Y7" s="24">
        <v>66758</v>
      </c>
      <c r="Z7" s="24">
        <v>285181</v>
      </c>
      <c r="AA7" s="24">
        <v>210496</v>
      </c>
      <c r="AB7" s="24">
        <v>134124</v>
      </c>
      <c r="AC7" s="24">
        <v>64420</v>
      </c>
    </row>
    <row r="8" spans="1:38" ht="39.6">
      <c r="A8" s="21" t="s">
        <v>475</v>
      </c>
      <c r="B8" s="55" t="s">
        <v>476</v>
      </c>
      <c r="C8" s="24">
        <v>1615207</v>
      </c>
      <c r="D8" s="24">
        <v>1049815</v>
      </c>
      <c r="E8" s="24">
        <v>484616</v>
      </c>
      <c r="F8" s="24">
        <v>2239898</v>
      </c>
      <c r="G8" s="24">
        <v>1704177</v>
      </c>
      <c r="H8" s="24">
        <v>1125438</v>
      </c>
      <c r="I8" s="24">
        <v>556366</v>
      </c>
      <c r="J8" s="22" t="s">
        <v>475</v>
      </c>
      <c r="K8" s="55" t="s">
        <v>476</v>
      </c>
      <c r="L8" s="36">
        <v>864140</v>
      </c>
      <c r="M8" s="36">
        <v>392992</v>
      </c>
      <c r="N8" s="36">
        <v>1875169</v>
      </c>
      <c r="O8" s="36">
        <v>1430833</v>
      </c>
      <c r="P8" s="36">
        <v>945171</v>
      </c>
      <c r="Q8" s="36">
        <v>468013</v>
      </c>
      <c r="R8" s="36">
        <v>1848346</v>
      </c>
      <c r="S8" s="36">
        <v>1392804</v>
      </c>
      <c r="T8" s="36">
        <v>919338</v>
      </c>
      <c r="U8" s="36">
        <v>455148</v>
      </c>
      <c r="V8" s="36">
        <v>1487688</v>
      </c>
      <c r="W8" s="36">
        <v>1047899</v>
      </c>
      <c r="X8" s="36">
        <v>630483</v>
      </c>
      <c r="Y8" s="36">
        <v>272080</v>
      </c>
      <c r="Z8" s="36">
        <v>1195057</v>
      </c>
      <c r="AA8" s="36">
        <v>889521</v>
      </c>
      <c r="AB8" s="36">
        <v>572064</v>
      </c>
      <c r="AC8" s="36">
        <v>280534</v>
      </c>
    </row>
    <row r="9" spans="1:38">
      <c r="A9" s="21" t="s">
        <v>549</v>
      </c>
      <c r="B9" s="159" t="s">
        <v>550</v>
      </c>
      <c r="C9" s="24">
        <v>13180</v>
      </c>
      <c r="D9" s="24">
        <v>4712</v>
      </c>
      <c r="E9" s="24">
        <v>2082</v>
      </c>
      <c r="F9" s="24">
        <v>8214</v>
      </c>
      <c r="G9" s="24">
        <v>5782</v>
      </c>
      <c r="H9" s="24">
        <v>3783</v>
      </c>
      <c r="I9" s="24">
        <v>1621</v>
      </c>
      <c r="J9" s="37" t="s">
        <v>88</v>
      </c>
      <c r="K9" s="159" t="s">
        <v>89</v>
      </c>
      <c r="L9" s="24">
        <v>183082</v>
      </c>
      <c r="M9" s="24">
        <v>85090</v>
      </c>
      <c r="N9" s="24">
        <v>431584</v>
      </c>
      <c r="O9" s="24">
        <v>344056</v>
      </c>
      <c r="P9" s="24">
        <v>225126</v>
      </c>
      <c r="Q9" s="24">
        <v>109629</v>
      </c>
      <c r="R9" s="24">
        <v>434845</v>
      </c>
      <c r="S9" s="24">
        <v>331515</v>
      </c>
      <c r="T9" s="24">
        <v>218497</v>
      </c>
      <c r="U9" s="24">
        <v>109197</v>
      </c>
      <c r="V9" s="24">
        <v>401252</v>
      </c>
      <c r="W9" s="24">
        <v>285540</v>
      </c>
      <c r="X9" s="24">
        <v>171142</v>
      </c>
      <c r="Y9" s="24">
        <v>72575</v>
      </c>
      <c r="Z9" s="24">
        <v>333563</v>
      </c>
      <c r="AA9" s="24">
        <v>246836</v>
      </c>
      <c r="AB9" s="24">
        <v>155107</v>
      </c>
      <c r="AC9" s="24">
        <v>77535</v>
      </c>
    </row>
    <row r="10" spans="1:38">
      <c r="A10" s="21" t="s">
        <v>551</v>
      </c>
      <c r="B10" s="159" t="s">
        <v>552</v>
      </c>
      <c r="C10" s="24">
        <v>707103</v>
      </c>
      <c r="D10" s="24">
        <v>441426</v>
      </c>
      <c r="E10" s="24">
        <v>202241</v>
      </c>
      <c r="F10" s="24">
        <v>809361</v>
      </c>
      <c r="G10" s="24">
        <v>699932</v>
      </c>
      <c r="H10" s="24">
        <v>463322</v>
      </c>
      <c r="I10" s="24">
        <v>232362</v>
      </c>
      <c r="J10" s="37" t="s">
        <v>90</v>
      </c>
      <c r="K10" s="159" t="s">
        <v>91</v>
      </c>
      <c r="L10" s="24">
        <v>613331</v>
      </c>
      <c r="M10" s="24">
        <v>291941</v>
      </c>
      <c r="N10" s="24">
        <v>1323879</v>
      </c>
      <c r="O10" s="24">
        <v>1000440</v>
      </c>
      <c r="P10" s="24">
        <v>664938</v>
      </c>
      <c r="Q10" s="24">
        <v>332017</v>
      </c>
      <c r="R10" s="24">
        <v>1326685</v>
      </c>
      <c r="S10" s="24">
        <v>998217</v>
      </c>
      <c r="T10" s="24">
        <v>660307</v>
      </c>
      <c r="U10" s="24">
        <v>326287</v>
      </c>
      <c r="V10" s="24">
        <v>1034758</v>
      </c>
      <c r="W10" s="24">
        <v>729619</v>
      </c>
      <c r="X10" s="24">
        <v>443760</v>
      </c>
      <c r="Y10" s="24">
        <v>197529</v>
      </c>
      <c r="Z10" s="24">
        <v>849232</v>
      </c>
      <c r="AA10" s="24">
        <v>632989</v>
      </c>
      <c r="AB10" s="24">
        <v>410414</v>
      </c>
      <c r="AC10" s="24">
        <v>199683</v>
      </c>
    </row>
    <row r="11" spans="1:38">
      <c r="A11" s="21" t="s">
        <v>553</v>
      </c>
      <c r="B11" s="159" t="s">
        <v>554</v>
      </c>
      <c r="C11" s="24">
        <v>807053</v>
      </c>
      <c r="D11" s="24">
        <v>540225</v>
      </c>
      <c r="E11" s="24">
        <v>266233</v>
      </c>
      <c r="F11" s="24">
        <v>1310271</v>
      </c>
      <c r="G11" s="24">
        <v>917532</v>
      </c>
      <c r="H11" s="24">
        <v>606724</v>
      </c>
      <c r="I11" s="24">
        <v>297565</v>
      </c>
      <c r="J11" s="37" t="s">
        <v>92</v>
      </c>
      <c r="K11" s="159" t="s">
        <v>93</v>
      </c>
      <c r="L11" s="24">
        <v>2205</v>
      </c>
      <c r="M11" s="24">
        <v>1127</v>
      </c>
      <c r="N11" s="24">
        <v>5008</v>
      </c>
      <c r="O11" s="24">
        <v>3841</v>
      </c>
      <c r="P11" s="24">
        <v>2593</v>
      </c>
      <c r="Q11" s="24">
        <v>1307</v>
      </c>
      <c r="R11" s="24">
        <v>5101</v>
      </c>
      <c r="S11" s="24">
        <v>3735</v>
      </c>
      <c r="T11" s="24">
        <v>2477</v>
      </c>
      <c r="U11" s="24">
        <v>1248</v>
      </c>
      <c r="V11" s="24">
        <v>5772</v>
      </c>
      <c r="W11" s="24">
        <v>4461</v>
      </c>
      <c r="X11" s="24">
        <v>3094</v>
      </c>
      <c r="Y11" s="24">
        <v>1636</v>
      </c>
      <c r="Z11" s="24">
        <v>8350</v>
      </c>
      <c r="AA11" s="24">
        <v>6496</v>
      </c>
      <c r="AB11" s="24">
        <v>4371</v>
      </c>
      <c r="AC11" s="24">
        <v>2204</v>
      </c>
    </row>
    <row r="12" spans="1:38">
      <c r="A12" s="280" t="s">
        <v>555</v>
      </c>
      <c r="B12" s="159" t="s">
        <v>556</v>
      </c>
      <c r="C12" s="24">
        <v>320922</v>
      </c>
      <c r="D12" s="24">
        <v>209359</v>
      </c>
      <c r="E12" s="24">
        <v>101323</v>
      </c>
      <c r="F12" s="24">
        <v>608729</v>
      </c>
      <c r="G12" s="24">
        <v>365144</v>
      </c>
      <c r="H12" s="24">
        <v>239811</v>
      </c>
      <c r="I12" s="24">
        <v>118265</v>
      </c>
      <c r="J12" s="37" t="s">
        <v>94</v>
      </c>
      <c r="K12" s="159" t="s">
        <v>95</v>
      </c>
      <c r="L12" s="24">
        <v>65522</v>
      </c>
      <c r="M12" s="24">
        <v>14834</v>
      </c>
      <c r="N12" s="24">
        <v>114698</v>
      </c>
      <c r="O12" s="24">
        <v>82496</v>
      </c>
      <c r="P12" s="24">
        <v>52514</v>
      </c>
      <c r="Q12" s="24">
        <v>25060</v>
      </c>
      <c r="R12" s="24">
        <v>81715</v>
      </c>
      <c r="S12" s="24">
        <v>59337</v>
      </c>
      <c r="T12" s="24">
        <v>38057</v>
      </c>
      <c r="U12" s="24">
        <v>18416</v>
      </c>
      <c r="V12" s="24">
        <v>45906</v>
      </c>
      <c r="W12" s="24">
        <v>28279</v>
      </c>
      <c r="X12" s="24">
        <v>12487</v>
      </c>
      <c r="Y12" s="24">
        <v>340</v>
      </c>
      <c r="Z12" s="24">
        <v>3912</v>
      </c>
      <c r="AA12" s="24">
        <v>3200</v>
      </c>
      <c r="AB12" s="24">
        <v>2172</v>
      </c>
      <c r="AC12" s="24">
        <v>1112</v>
      </c>
    </row>
    <row r="13" spans="1:38" ht="27.6" customHeight="1">
      <c r="A13" s="21" t="s">
        <v>557</v>
      </c>
      <c r="B13" s="55" t="s">
        <v>558</v>
      </c>
      <c r="C13" s="24">
        <v>3435</v>
      </c>
      <c r="D13" s="24">
        <v>2281</v>
      </c>
      <c r="E13" s="24">
        <v>1156</v>
      </c>
      <c r="F13" s="24">
        <v>5139</v>
      </c>
      <c r="G13" s="24">
        <v>3930</v>
      </c>
      <c r="H13" s="24">
        <v>2634</v>
      </c>
      <c r="I13" s="24">
        <v>1322</v>
      </c>
      <c r="J13" s="22" t="s">
        <v>477</v>
      </c>
      <c r="K13" s="55" t="s">
        <v>478</v>
      </c>
      <c r="L13" s="24">
        <v>40607</v>
      </c>
      <c r="M13" s="24">
        <v>21043</v>
      </c>
      <c r="N13" s="24">
        <v>0</v>
      </c>
      <c r="O13" s="24">
        <v>0</v>
      </c>
      <c r="P13" s="24">
        <v>0</v>
      </c>
      <c r="Q13" s="24">
        <v>0</v>
      </c>
      <c r="R13" s="24">
        <v>0</v>
      </c>
      <c r="S13" s="24">
        <v>0</v>
      </c>
      <c r="T13" s="24">
        <v>0</v>
      </c>
      <c r="U13" s="24">
        <v>0</v>
      </c>
      <c r="V13" s="24">
        <v>0</v>
      </c>
      <c r="W13" s="24">
        <v>0</v>
      </c>
      <c r="X13" s="24">
        <v>0</v>
      </c>
      <c r="Y13" s="24">
        <v>0</v>
      </c>
      <c r="Z13" s="24">
        <v>0</v>
      </c>
      <c r="AA13" s="24">
        <v>0</v>
      </c>
      <c r="AB13" s="24">
        <v>0</v>
      </c>
      <c r="AC13" s="24">
        <v>0</v>
      </c>
    </row>
    <row r="14" spans="1:38" ht="26.4">
      <c r="A14" s="21" t="s">
        <v>559</v>
      </c>
      <c r="B14" s="55" t="s">
        <v>560</v>
      </c>
      <c r="C14" s="24">
        <v>84436</v>
      </c>
      <c r="D14" s="24">
        <v>61171</v>
      </c>
      <c r="E14" s="24">
        <v>12904</v>
      </c>
      <c r="F14" s="24">
        <v>106913</v>
      </c>
      <c r="G14" s="24">
        <v>77001</v>
      </c>
      <c r="H14" s="24">
        <v>48975</v>
      </c>
      <c r="I14" s="24">
        <v>23496</v>
      </c>
      <c r="J14" s="22" t="s">
        <v>479</v>
      </c>
      <c r="K14" s="55" t="s">
        <v>480</v>
      </c>
      <c r="L14" s="24">
        <v>121450</v>
      </c>
      <c r="M14" s="24">
        <v>58063</v>
      </c>
      <c r="N14" s="24">
        <v>0</v>
      </c>
      <c r="O14" s="24">
        <v>0</v>
      </c>
      <c r="P14" s="24">
        <v>0</v>
      </c>
      <c r="Q14" s="24">
        <v>0</v>
      </c>
      <c r="R14" s="24">
        <v>0</v>
      </c>
      <c r="S14" s="24">
        <v>0</v>
      </c>
      <c r="T14" s="24">
        <v>0</v>
      </c>
      <c r="U14" s="24">
        <v>0</v>
      </c>
      <c r="V14" s="24">
        <v>0</v>
      </c>
      <c r="W14" s="24">
        <v>0</v>
      </c>
      <c r="X14" s="24">
        <v>0</v>
      </c>
      <c r="Y14" s="24">
        <v>0</v>
      </c>
      <c r="Z14" s="24">
        <v>0</v>
      </c>
      <c r="AA14" s="24">
        <v>0</v>
      </c>
      <c r="AB14" s="24">
        <v>0</v>
      </c>
      <c r="AC14" s="24">
        <v>0</v>
      </c>
    </row>
    <row r="15" spans="1:38" ht="39.6">
      <c r="A15" s="21" t="s">
        <v>477</v>
      </c>
      <c r="B15" s="55" t="s">
        <v>478</v>
      </c>
      <c r="C15" s="24">
        <v>59445</v>
      </c>
      <c r="D15" s="24">
        <v>40607</v>
      </c>
      <c r="E15" s="24">
        <v>21043</v>
      </c>
      <c r="F15" s="24"/>
      <c r="G15" s="24"/>
      <c r="H15" s="24"/>
      <c r="I15" s="24"/>
      <c r="J15" s="21" t="s">
        <v>481</v>
      </c>
      <c r="K15" s="55" t="s">
        <v>482</v>
      </c>
      <c r="L15" s="24">
        <v>54251</v>
      </c>
      <c r="M15" s="24">
        <v>27058</v>
      </c>
      <c r="N15" s="24">
        <v>80978</v>
      </c>
      <c r="O15" s="24">
        <v>54267</v>
      </c>
      <c r="P15" s="24">
        <v>27542</v>
      </c>
      <c r="Q15" s="24">
        <v>13676</v>
      </c>
      <c r="R15" s="24">
        <v>78754</v>
      </c>
      <c r="S15" s="24">
        <v>59941</v>
      </c>
      <c r="T15" s="24">
        <v>39647</v>
      </c>
      <c r="U15" s="24">
        <v>14234</v>
      </c>
      <c r="V15" s="24">
        <v>15197</v>
      </c>
      <c r="W15" s="24">
        <v>979</v>
      </c>
      <c r="X15" s="24">
        <v>396</v>
      </c>
      <c r="Y15" s="24">
        <v>0</v>
      </c>
      <c r="Z15" s="24">
        <v>9024</v>
      </c>
      <c r="AA15" s="24">
        <v>9024</v>
      </c>
      <c r="AB15" s="24">
        <v>9024</v>
      </c>
      <c r="AC15" s="24">
        <v>7810</v>
      </c>
    </row>
    <row r="16" spans="1:38" ht="26.4">
      <c r="A16" s="21" t="s">
        <v>479</v>
      </c>
      <c r="B16" s="55" t="s">
        <v>480</v>
      </c>
      <c r="C16" s="24">
        <v>181977</v>
      </c>
      <c r="D16" s="24">
        <v>121450</v>
      </c>
      <c r="E16" s="24">
        <v>58063</v>
      </c>
      <c r="F16" s="24"/>
      <c r="G16" s="24"/>
      <c r="H16" s="24"/>
      <c r="I16" s="24"/>
      <c r="J16" s="22" t="s">
        <v>96</v>
      </c>
      <c r="K16" s="55" t="s">
        <v>97</v>
      </c>
      <c r="L16" s="24">
        <v>0</v>
      </c>
      <c r="M16" s="24">
        <v>0</v>
      </c>
      <c r="N16" s="24">
        <v>0</v>
      </c>
      <c r="O16" s="24">
        <v>0</v>
      </c>
      <c r="P16" s="24">
        <v>0</v>
      </c>
      <c r="Q16" s="24">
        <v>0</v>
      </c>
      <c r="R16" s="24">
        <v>0</v>
      </c>
      <c r="S16" s="24">
        <v>0</v>
      </c>
      <c r="T16" s="24">
        <v>0</v>
      </c>
      <c r="U16" s="24">
        <v>0</v>
      </c>
      <c r="V16" s="24">
        <v>7559</v>
      </c>
      <c r="W16" s="24">
        <v>7559</v>
      </c>
      <c r="X16" s="24">
        <v>7559</v>
      </c>
      <c r="Y16" s="24">
        <v>6120</v>
      </c>
      <c r="Z16" s="24">
        <v>55797</v>
      </c>
      <c r="AA16" s="24">
        <v>42851</v>
      </c>
      <c r="AB16" s="24">
        <v>23533</v>
      </c>
      <c r="AC16" s="24">
        <v>11826</v>
      </c>
    </row>
    <row r="17" spans="1:30" ht="26.4">
      <c r="A17" s="21" t="s">
        <v>483</v>
      </c>
      <c r="B17" s="55" t="s">
        <v>484</v>
      </c>
      <c r="C17" s="24">
        <v>453</v>
      </c>
      <c r="D17" s="24">
        <v>243</v>
      </c>
      <c r="E17" s="24">
        <v>87</v>
      </c>
      <c r="F17" s="24"/>
      <c r="G17" s="24"/>
      <c r="H17" s="24"/>
      <c r="I17" s="24"/>
      <c r="J17" s="22" t="s">
        <v>98</v>
      </c>
      <c r="K17" s="55" t="s">
        <v>99</v>
      </c>
      <c r="L17" s="36">
        <v>0</v>
      </c>
      <c r="M17" s="36">
        <v>0</v>
      </c>
      <c r="N17" s="36">
        <v>314986</v>
      </c>
      <c r="O17" s="36">
        <v>231157</v>
      </c>
      <c r="P17" s="36">
        <v>150128</v>
      </c>
      <c r="Q17" s="36">
        <v>75205</v>
      </c>
      <c r="R17" s="36">
        <v>261397</v>
      </c>
      <c r="S17" s="36">
        <v>186941</v>
      </c>
      <c r="T17" s="36">
        <v>121439</v>
      </c>
      <c r="U17" s="36">
        <v>59118</v>
      </c>
      <c r="V17" s="36">
        <v>208725</v>
      </c>
      <c r="W17" s="36">
        <v>155724</v>
      </c>
      <c r="X17" s="36">
        <v>105296</v>
      </c>
      <c r="Y17" s="36">
        <v>52138</v>
      </c>
      <c r="Z17" s="36">
        <v>221248</v>
      </c>
      <c r="AA17" s="36">
        <v>166488</v>
      </c>
      <c r="AB17" s="36">
        <v>111299</v>
      </c>
      <c r="AC17" s="36">
        <v>54545</v>
      </c>
    </row>
    <row r="18" spans="1:30" ht="26.4">
      <c r="A18" s="21" t="s">
        <v>485</v>
      </c>
      <c r="B18" s="55" t="s">
        <v>486</v>
      </c>
      <c r="C18" s="24">
        <v>104517</v>
      </c>
      <c r="D18" s="24">
        <v>70592</v>
      </c>
      <c r="E18" s="24">
        <v>35165</v>
      </c>
      <c r="F18" s="24"/>
      <c r="G18" s="24"/>
      <c r="H18" s="24"/>
      <c r="I18" s="24"/>
      <c r="J18" s="37" t="s">
        <v>100</v>
      </c>
      <c r="K18" s="159" t="s">
        <v>101</v>
      </c>
      <c r="L18" s="24">
        <v>0</v>
      </c>
      <c r="M18" s="24">
        <v>0</v>
      </c>
      <c r="N18" s="24">
        <v>0</v>
      </c>
      <c r="O18" s="24">
        <v>0</v>
      </c>
      <c r="P18" s="24">
        <v>0</v>
      </c>
      <c r="Q18" s="24">
        <v>0</v>
      </c>
      <c r="R18" s="24">
        <v>0</v>
      </c>
      <c r="S18" s="24">
        <v>0</v>
      </c>
      <c r="T18" s="24">
        <v>0</v>
      </c>
      <c r="U18" s="24">
        <v>0</v>
      </c>
      <c r="V18" s="24">
        <v>1956</v>
      </c>
      <c r="W18" s="24">
        <v>1956</v>
      </c>
      <c r="X18" s="24">
        <v>1956</v>
      </c>
      <c r="Y18" s="24">
        <v>1271</v>
      </c>
      <c r="Z18" s="24">
        <v>10716</v>
      </c>
      <c r="AA18" s="24">
        <v>9679</v>
      </c>
      <c r="AB18" s="24">
        <v>7826</v>
      </c>
      <c r="AC18" s="24">
        <v>6398</v>
      </c>
    </row>
    <row r="19" spans="1:30" s="29" customFormat="1" ht="28.5" customHeight="1">
      <c r="A19" s="21" t="s">
        <v>481</v>
      </c>
      <c r="B19" s="55" t="s">
        <v>482</v>
      </c>
      <c r="C19" s="24">
        <v>79818</v>
      </c>
      <c r="D19" s="24">
        <v>54251</v>
      </c>
      <c r="E19" s="24">
        <v>27058</v>
      </c>
      <c r="F19" s="24">
        <v>80978</v>
      </c>
      <c r="G19" s="24">
        <v>54267</v>
      </c>
      <c r="H19" s="24">
        <v>27542</v>
      </c>
      <c r="I19" s="24">
        <v>13676</v>
      </c>
      <c r="J19" s="276" t="s">
        <v>102</v>
      </c>
      <c r="K19" s="277" t="s">
        <v>103</v>
      </c>
      <c r="L19" s="24">
        <v>0</v>
      </c>
      <c r="M19" s="24">
        <v>0</v>
      </c>
      <c r="N19" s="24">
        <v>314986</v>
      </c>
      <c r="O19" s="24">
        <v>231157</v>
      </c>
      <c r="P19" s="24">
        <v>150128</v>
      </c>
      <c r="Q19" s="24">
        <v>75205</v>
      </c>
      <c r="R19" s="24">
        <v>261397</v>
      </c>
      <c r="S19" s="24">
        <v>186941</v>
      </c>
      <c r="T19" s="24">
        <v>121439</v>
      </c>
      <c r="U19" s="24">
        <v>59118</v>
      </c>
      <c r="V19" s="24">
        <v>206769</v>
      </c>
      <c r="W19" s="24">
        <v>153768</v>
      </c>
      <c r="X19" s="24">
        <v>103340</v>
      </c>
      <c r="Y19" s="24">
        <v>50867</v>
      </c>
      <c r="Z19" s="24">
        <v>210532</v>
      </c>
      <c r="AA19" s="24">
        <v>156809</v>
      </c>
      <c r="AB19" s="24">
        <v>103473</v>
      </c>
      <c r="AC19" s="24">
        <v>48147</v>
      </c>
      <c r="AD19" s="2"/>
    </row>
    <row r="20" spans="1:30" ht="26.4">
      <c r="A20" s="21" t="s">
        <v>561</v>
      </c>
      <c r="B20" s="55" t="s">
        <v>562</v>
      </c>
      <c r="C20" s="24"/>
      <c r="D20" s="24"/>
      <c r="E20" s="24"/>
      <c r="F20" s="24">
        <v>314986</v>
      </c>
      <c r="G20" s="24">
        <v>231157</v>
      </c>
      <c r="H20" s="24">
        <v>150128</v>
      </c>
      <c r="I20" s="24">
        <v>75205</v>
      </c>
      <c r="J20" s="22" t="s">
        <v>483</v>
      </c>
      <c r="K20" s="55" t="s">
        <v>484</v>
      </c>
      <c r="L20" s="24">
        <v>243</v>
      </c>
      <c r="M20" s="24">
        <v>87</v>
      </c>
      <c r="N20" s="24">
        <v>0</v>
      </c>
      <c r="O20" s="24">
        <v>0</v>
      </c>
      <c r="P20" s="24">
        <v>0</v>
      </c>
      <c r="Q20" s="24">
        <v>0</v>
      </c>
      <c r="R20" s="24">
        <v>0</v>
      </c>
      <c r="S20" s="24">
        <v>0</v>
      </c>
      <c r="T20" s="24">
        <v>0</v>
      </c>
      <c r="U20" s="24">
        <v>0</v>
      </c>
      <c r="V20" s="24">
        <v>0</v>
      </c>
      <c r="W20" s="24">
        <v>0</v>
      </c>
      <c r="X20" s="24">
        <v>0</v>
      </c>
      <c r="Y20" s="24">
        <v>0</v>
      </c>
      <c r="Z20" s="24">
        <v>0</v>
      </c>
      <c r="AA20" s="24">
        <v>0</v>
      </c>
      <c r="AB20" s="24">
        <v>0</v>
      </c>
      <c r="AC20" s="24">
        <v>0</v>
      </c>
    </row>
    <row r="21" spans="1:30" ht="24.75" customHeight="1">
      <c r="A21" s="281"/>
      <c r="B21" s="55"/>
      <c r="C21" s="24"/>
      <c r="D21" s="24"/>
      <c r="E21" s="24"/>
      <c r="F21" s="24"/>
      <c r="G21" s="24"/>
      <c r="H21" s="24"/>
      <c r="I21" s="24"/>
      <c r="J21" s="22" t="s">
        <v>485</v>
      </c>
      <c r="K21" s="55" t="s">
        <v>486</v>
      </c>
      <c r="L21" s="24">
        <v>70592</v>
      </c>
      <c r="M21" s="24">
        <v>35165</v>
      </c>
      <c r="N21" s="24">
        <v>0</v>
      </c>
      <c r="O21" s="24">
        <v>0</v>
      </c>
      <c r="P21" s="24">
        <v>0</v>
      </c>
      <c r="Q21" s="24">
        <v>0</v>
      </c>
      <c r="R21" s="24">
        <v>0</v>
      </c>
      <c r="S21" s="24">
        <v>0</v>
      </c>
      <c r="T21" s="24">
        <v>0</v>
      </c>
      <c r="U21" s="24">
        <v>0</v>
      </c>
      <c r="V21" s="24">
        <v>0</v>
      </c>
      <c r="W21" s="24">
        <v>0</v>
      </c>
      <c r="X21" s="24">
        <v>0</v>
      </c>
      <c r="Y21" s="24">
        <v>0</v>
      </c>
      <c r="Z21" s="24">
        <v>0</v>
      </c>
      <c r="AA21" s="24">
        <v>0</v>
      </c>
      <c r="AB21" s="24">
        <v>0</v>
      </c>
      <c r="AC21" s="24">
        <v>0</v>
      </c>
    </row>
    <row r="22" spans="1:30">
      <c r="A22" s="33"/>
      <c r="B22" s="158"/>
      <c r="C22" s="290">
        <v>2053468</v>
      </c>
      <c r="D22" s="290">
        <v>1348342</v>
      </c>
      <c r="E22" s="290">
        <v>635030</v>
      </c>
      <c r="F22" s="290">
        <v>2665218</v>
      </c>
      <c r="G22" s="290">
        <v>2011377</v>
      </c>
      <c r="H22" s="290">
        <v>1317560</v>
      </c>
      <c r="I22" s="290">
        <v>652353</v>
      </c>
      <c r="J22" s="288"/>
      <c r="K22" s="292"/>
      <c r="L22" s="290">
        <v>1348342</v>
      </c>
      <c r="M22" s="290">
        <v>635030</v>
      </c>
      <c r="N22" s="290">
        <v>2665218</v>
      </c>
      <c r="O22" s="290">
        <v>2011377</v>
      </c>
      <c r="P22" s="290">
        <v>1317560</v>
      </c>
      <c r="Q22" s="290">
        <v>652353</v>
      </c>
      <c r="R22" s="290">
        <v>2584563</v>
      </c>
      <c r="S22" s="290">
        <v>1929628</v>
      </c>
      <c r="T22" s="290">
        <v>1270607</v>
      </c>
      <c r="U22" s="25">
        <v>622538</v>
      </c>
      <c r="V22" s="25">
        <v>2069758</v>
      </c>
      <c r="W22" s="25">
        <v>1466703</v>
      </c>
      <c r="X22" s="25">
        <v>901581</v>
      </c>
      <c r="Y22" s="25">
        <v>402617</v>
      </c>
      <c r="Z22" s="25">
        <v>1795097</v>
      </c>
      <c r="AA22" s="25">
        <v>1340613</v>
      </c>
      <c r="AB22" s="25">
        <v>864176</v>
      </c>
      <c r="AC22" s="25">
        <v>425840</v>
      </c>
    </row>
    <row r="23" spans="1:30">
      <c r="A23" s="33" t="s">
        <v>104</v>
      </c>
      <c r="B23" s="158" t="s">
        <v>15</v>
      </c>
      <c r="C23" s="24"/>
      <c r="D23" s="24"/>
      <c r="E23" s="24"/>
      <c r="F23" s="24"/>
      <c r="G23" s="24"/>
      <c r="H23" s="24"/>
      <c r="I23" s="24"/>
      <c r="J23" s="33" t="s">
        <v>104</v>
      </c>
      <c r="K23" s="158" t="s">
        <v>15</v>
      </c>
      <c r="L23" s="24"/>
      <c r="M23" s="24"/>
      <c r="N23" s="24"/>
      <c r="O23" s="24"/>
      <c r="P23" s="24"/>
      <c r="Q23" s="24"/>
      <c r="R23" s="24"/>
      <c r="S23" s="24"/>
      <c r="T23" s="24"/>
      <c r="U23" s="24"/>
      <c r="V23" s="24"/>
      <c r="W23" s="24"/>
      <c r="X23" s="24"/>
      <c r="Y23" s="24"/>
      <c r="Z23" s="24"/>
      <c r="AA23" s="24"/>
      <c r="AB23" s="24"/>
      <c r="AC23" s="24"/>
    </row>
    <row r="24" spans="1:30">
      <c r="A24" s="21" t="s">
        <v>105</v>
      </c>
      <c r="B24" s="55" t="s">
        <v>106</v>
      </c>
      <c r="C24" s="24">
        <v>-68746</v>
      </c>
      <c r="D24" s="24">
        <v>-43003</v>
      </c>
      <c r="E24" s="24">
        <v>-20301</v>
      </c>
      <c r="F24" s="24">
        <v>-79015</v>
      </c>
      <c r="G24" s="24">
        <v>-69688</v>
      </c>
      <c r="H24" s="24">
        <v>-44407</v>
      </c>
      <c r="I24" s="24">
        <v>-23129</v>
      </c>
      <c r="J24" s="22" t="s">
        <v>105</v>
      </c>
      <c r="K24" s="55" t="s">
        <v>106</v>
      </c>
      <c r="L24" s="24">
        <v>-43003</v>
      </c>
      <c r="M24" s="24">
        <v>-20301</v>
      </c>
      <c r="N24" s="24">
        <v>-79015</v>
      </c>
      <c r="O24" s="24">
        <v>-69688</v>
      </c>
      <c r="P24" s="24">
        <v>-44407</v>
      </c>
      <c r="Q24" s="24">
        <v>-23129</v>
      </c>
      <c r="R24" s="24">
        <v>-105429</v>
      </c>
      <c r="S24" s="24">
        <v>-83185</v>
      </c>
      <c r="T24" s="24">
        <v>-54920</v>
      </c>
      <c r="U24" s="24">
        <v>-31924</v>
      </c>
      <c r="V24" s="24">
        <v>-66109</v>
      </c>
      <c r="W24" s="24">
        <v>-38338</v>
      </c>
      <c r="X24" s="24">
        <v>-22876</v>
      </c>
      <c r="Y24" s="24">
        <v>-8089</v>
      </c>
      <c r="Z24" s="24">
        <v>-59409</v>
      </c>
      <c r="AA24" s="24">
        <v>-46085</v>
      </c>
      <c r="AB24" s="24">
        <v>-29679</v>
      </c>
      <c r="AC24" s="24">
        <v>-14957</v>
      </c>
    </row>
    <row r="25" spans="1:30" ht="26.4">
      <c r="A25" s="21" t="s">
        <v>107</v>
      </c>
      <c r="B25" s="55" t="s">
        <v>108</v>
      </c>
      <c r="C25" s="24">
        <v>-56333</v>
      </c>
      <c r="D25" s="24">
        <v>-35536</v>
      </c>
      <c r="E25" s="24">
        <v>-795</v>
      </c>
      <c r="F25" s="24">
        <v>-14043</v>
      </c>
      <c r="G25" s="24">
        <v>-8849</v>
      </c>
      <c r="H25" s="24">
        <v>-5919</v>
      </c>
      <c r="I25" s="24">
        <v>-2959</v>
      </c>
      <c r="J25" s="22" t="s">
        <v>107</v>
      </c>
      <c r="K25" s="55" t="s">
        <v>108</v>
      </c>
      <c r="L25" s="24">
        <v>-35536</v>
      </c>
      <c r="M25" s="24">
        <v>-795</v>
      </c>
      <c r="N25" s="24">
        <v>-14043</v>
      </c>
      <c r="O25" s="24">
        <v>-8849</v>
      </c>
      <c r="P25" s="24">
        <v>-5919</v>
      </c>
      <c r="Q25" s="24">
        <v>-2959</v>
      </c>
      <c r="R25" s="24">
        <v>-12781</v>
      </c>
      <c r="S25" s="24">
        <v>-9638</v>
      </c>
      <c r="T25" s="24">
        <v>-6621</v>
      </c>
      <c r="U25" s="24">
        <v>-3489</v>
      </c>
      <c r="V25" s="24">
        <v>-16938</v>
      </c>
      <c r="W25" s="24">
        <v>-13367</v>
      </c>
      <c r="X25" s="24">
        <v>-9975</v>
      </c>
      <c r="Y25" s="24">
        <v>-6165</v>
      </c>
      <c r="Z25" s="24">
        <v>-32269</v>
      </c>
      <c r="AA25" s="24">
        <v>-25342</v>
      </c>
      <c r="AB25" s="24">
        <v>-17639</v>
      </c>
      <c r="AC25" s="24">
        <v>-9699</v>
      </c>
    </row>
    <row r="26" spans="1:30">
      <c r="A26" s="21" t="s">
        <v>109</v>
      </c>
      <c r="B26" s="55" t="s">
        <v>110</v>
      </c>
      <c r="C26" s="24">
        <v>-402583</v>
      </c>
      <c r="D26" s="24">
        <v>-275510</v>
      </c>
      <c r="E26" s="24">
        <v>-139247</v>
      </c>
      <c r="F26" s="24">
        <v>-570922</v>
      </c>
      <c r="G26" s="24">
        <v>-430468</v>
      </c>
      <c r="H26" s="24">
        <v>-292222</v>
      </c>
      <c r="I26" s="24">
        <v>-145585</v>
      </c>
      <c r="J26" s="22" t="s">
        <v>109</v>
      </c>
      <c r="K26" s="55" t="s">
        <v>110</v>
      </c>
      <c r="L26" s="36">
        <v>-275510</v>
      </c>
      <c r="M26" s="36">
        <v>-139247</v>
      </c>
      <c r="N26" s="36">
        <v>-570922</v>
      </c>
      <c r="O26" s="36">
        <v>-430468</v>
      </c>
      <c r="P26" s="36">
        <v>-292222</v>
      </c>
      <c r="Q26" s="36">
        <v>-145585</v>
      </c>
      <c r="R26" s="36">
        <v>-560405</v>
      </c>
      <c r="S26" s="36">
        <v>-412896</v>
      </c>
      <c r="T26" s="36">
        <v>-272745</v>
      </c>
      <c r="U26" s="36">
        <v>-133138</v>
      </c>
      <c r="V26" s="36">
        <v>-544165</v>
      </c>
      <c r="W26" s="36">
        <v>-410973</v>
      </c>
      <c r="X26" s="36">
        <v>-270427</v>
      </c>
      <c r="Y26" s="36">
        <v>-128566</v>
      </c>
      <c r="Z26" s="36">
        <v>-529140</v>
      </c>
      <c r="AA26" s="36">
        <v>-382266</v>
      </c>
      <c r="AB26" s="36">
        <v>-244699</v>
      </c>
      <c r="AC26" s="36">
        <v>-118048</v>
      </c>
    </row>
    <row r="27" spans="1:30">
      <c r="A27" s="21" t="s">
        <v>549</v>
      </c>
      <c r="B27" s="55" t="s">
        <v>550</v>
      </c>
      <c r="C27" s="24">
        <v>-31947</v>
      </c>
      <c r="D27" s="24">
        <v>-20096</v>
      </c>
      <c r="E27" s="24">
        <v>-31410</v>
      </c>
      <c r="F27" s="24">
        <v>-44496</v>
      </c>
      <c r="G27" s="24">
        <v>-40557</v>
      </c>
      <c r="H27" s="24">
        <v>-28392</v>
      </c>
      <c r="I27" s="24">
        <v>-13829</v>
      </c>
      <c r="J27" s="37" t="s">
        <v>88</v>
      </c>
      <c r="K27" s="159" t="s">
        <v>89</v>
      </c>
      <c r="L27" s="24">
        <v>-92786</v>
      </c>
      <c r="M27" s="24">
        <v>-45059</v>
      </c>
      <c r="N27" s="24">
        <v>-205457</v>
      </c>
      <c r="O27" s="24">
        <v>-148902</v>
      </c>
      <c r="P27" s="24">
        <v>-98220</v>
      </c>
      <c r="Q27" s="24">
        <v>-48389</v>
      </c>
      <c r="R27" s="24">
        <v>-160303</v>
      </c>
      <c r="S27" s="24">
        <v>-113485</v>
      </c>
      <c r="T27" s="24">
        <v>-75864</v>
      </c>
      <c r="U27" s="24">
        <v>-33114</v>
      </c>
      <c r="V27" s="24">
        <v>-108768</v>
      </c>
      <c r="W27" s="24">
        <v>-79050</v>
      </c>
      <c r="X27" s="24">
        <v>-45528</v>
      </c>
      <c r="Y27" s="24">
        <v>-19931</v>
      </c>
      <c r="Z27" s="24">
        <v>-110402</v>
      </c>
      <c r="AA27" s="24">
        <v>-79998</v>
      </c>
      <c r="AB27" s="24">
        <v>-51017</v>
      </c>
      <c r="AC27" s="24">
        <v>-25320</v>
      </c>
    </row>
    <row r="28" spans="1:30">
      <c r="A28" s="21" t="s">
        <v>551</v>
      </c>
      <c r="B28" s="55" t="s">
        <v>552</v>
      </c>
      <c r="C28" s="24">
        <v>-213362</v>
      </c>
      <c r="D28" s="24">
        <v>-147268</v>
      </c>
      <c r="E28" s="24">
        <v>-74938</v>
      </c>
      <c r="F28" s="24">
        <v>-289054</v>
      </c>
      <c r="G28" s="24">
        <v>-216433</v>
      </c>
      <c r="H28" s="24">
        <v>-149950</v>
      </c>
      <c r="I28" s="24">
        <v>-76420</v>
      </c>
      <c r="J28" s="37" t="s">
        <v>90</v>
      </c>
      <c r="K28" s="159" t="s">
        <v>91</v>
      </c>
      <c r="L28" s="24">
        <v>-151620</v>
      </c>
      <c r="M28" s="24">
        <v>-77149</v>
      </c>
      <c r="N28" s="24">
        <v>-299335</v>
      </c>
      <c r="O28" s="24">
        <v>-224292</v>
      </c>
      <c r="P28" s="24">
        <v>-155170</v>
      </c>
      <c r="Q28" s="24">
        <v>-78948</v>
      </c>
      <c r="R28" s="24">
        <v>-313348</v>
      </c>
      <c r="S28" s="24">
        <v>-232386</v>
      </c>
      <c r="T28" s="24">
        <v>-152305</v>
      </c>
      <c r="U28" s="24">
        <v>-76552</v>
      </c>
      <c r="V28" s="24">
        <v>-340834</v>
      </c>
      <c r="W28" s="24">
        <v>-262453</v>
      </c>
      <c r="X28" s="24">
        <v>-178634</v>
      </c>
      <c r="Y28" s="24">
        <v>-86616</v>
      </c>
      <c r="Z28" s="24">
        <v>-336583</v>
      </c>
      <c r="AA28" s="24">
        <v>-247726</v>
      </c>
      <c r="AB28" s="24">
        <v>-162177</v>
      </c>
      <c r="AC28" s="24">
        <v>-79194</v>
      </c>
    </row>
    <row r="29" spans="1:30">
      <c r="A29" s="21" t="s">
        <v>553</v>
      </c>
      <c r="B29" s="159" t="s">
        <v>554</v>
      </c>
      <c r="C29" s="24">
        <v>-142133</v>
      </c>
      <c r="D29" s="24">
        <v>-97543</v>
      </c>
      <c r="E29" s="24">
        <v>-28541</v>
      </c>
      <c r="F29" s="24">
        <v>-215738</v>
      </c>
      <c r="G29" s="24">
        <v>-156761</v>
      </c>
      <c r="H29" s="24">
        <v>-103440</v>
      </c>
      <c r="I29" s="24">
        <v>-50917</v>
      </c>
      <c r="J29" s="37" t="s">
        <v>92</v>
      </c>
      <c r="K29" s="159" t="s">
        <v>93</v>
      </c>
      <c r="L29" s="24">
        <v>-10603</v>
      </c>
      <c r="M29" s="24">
        <v>-4358</v>
      </c>
      <c r="N29" s="24">
        <v>-21634</v>
      </c>
      <c r="O29" s="24">
        <v>-16717</v>
      </c>
      <c r="P29" s="24">
        <v>-10440</v>
      </c>
      <c r="Q29" s="24">
        <v>-4419</v>
      </c>
      <c r="R29" s="24">
        <v>-18288</v>
      </c>
      <c r="S29" s="24">
        <v>-13731</v>
      </c>
      <c r="T29" s="24">
        <v>-8575</v>
      </c>
      <c r="U29" s="24">
        <v>-4301</v>
      </c>
      <c r="V29" s="24">
        <v>-14211</v>
      </c>
      <c r="W29" s="24">
        <v>-9660</v>
      </c>
      <c r="X29" s="24">
        <v>-5953</v>
      </c>
      <c r="Y29" s="24">
        <v>-2669</v>
      </c>
      <c r="Z29" s="24">
        <v>-14967</v>
      </c>
      <c r="AA29" s="24">
        <v>-10600</v>
      </c>
      <c r="AB29" s="24">
        <v>-7153</v>
      </c>
      <c r="AC29" s="24">
        <v>-3212</v>
      </c>
    </row>
    <row r="30" spans="1:30">
      <c r="A30" s="280" t="s">
        <v>555</v>
      </c>
      <c r="B30" s="159" t="s">
        <v>556</v>
      </c>
      <c r="C30" s="24">
        <v>-3993</v>
      </c>
      <c r="D30" s="24">
        <v>-2698</v>
      </c>
      <c r="E30" s="24">
        <v>-1356</v>
      </c>
      <c r="F30" s="24">
        <v>-6518</v>
      </c>
      <c r="G30" s="24">
        <v>-5001</v>
      </c>
      <c r="H30" s="24">
        <v>-3353</v>
      </c>
      <c r="I30" s="24">
        <v>-1678</v>
      </c>
      <c r="J30" s="37" t="s">
        <v>94</v>
      </c>
      <c r="K30" s="159" t="s">
        <v>95</v>
      </c>
      <c r="L30" s="24">
        <v>-20501</v>
      </c>
      <c r="M30" s="24">
        <v>-12681</v>
      </c>
      <c r="N30" s="24">
        <v>-44496</v>
      </c>
      <c r="O30" s="24">
        <v>-40557</v>
      </c>
      <c r="P30" s="24">
        <v>-28392</v>
      </c>
      <c r="Q30" s="24">
        <v>-13829</v>
      </c>
      <c r="R30" s="24">
        <v>-68466</v>
      </c>
      <c r="S30" s="24">
        <v>-53294</v>
      </c>
      <c r="T30" s="24">
        <v>-36001</v>
      </c>
      <c r="U30" s="24">
        <v>-19171</v>
      </c>
      <c r="V30" s="24">
        <v>-80352</v>
      </c>
      <c r="W30" s="24">
        <v>-59810</v>
      </c>
      <c r="X30" s="24">
        <v>-40312</v>
      </c>
      <c r="Y30" s="24">
        <v>-19350</v>
      </c>
      <c r="Z30" s="24">
        <v>-67188</v>
      </c>
      <c r="AA30" s="24">
        <v>-43942</v>
      </c>
      <c r="AB30" s="24">
        <v>-24352</v>
      </c>
      <c r="AC30" s="24">
        <v>-10322</v>
      </c>
    </row>
    <row r="31" spans="1:30">
      <c r="A31" s="21" t="s">
        <v>557</v>
      </c>
      <c r="B31" s="159" t="s">
        <v>558</v>
      </c>
      <c r="C31" s="24">
        <v>-15141</v>
      </c>
      <c r="D31" s="24">
        <v>-10603</v>
      </c>
      <c r="E31" s="24">
        <v>-4358</v>
      </c>
      <c r="F31" s="24">
        <v>-21634</v>
      </c>
      <c r="G31" s="24">
        <v>-16717</v>
      </c>
      <c r="H31" s="24">
        <v>-10440</v>
      </c>
      <c r="I31" s="24">
        <v>-4419</v>
      </c>
      <c r="J31" s="21" t="s">
        <v>417</v>
      </c>
      <c r="K31" s="55" t="s">
        <v>418</v>
      </c>
      <c r="L31" s="24">
        <v>-45534</v>
      </c>
      <c r="M31" s="24">
        <v>-23112</v>
      </c>
      <c r="N31" s="24">
        <v>-73377</v>
      </c>
      <c r="O31" s="24">
        <v>-50299</v>
      </c>
      <c r="P31" s="24">
        <v>-26722</v>
      </c>
      <c r="Q31" s="24">
        <v>-13865</v>
      </c>
      <c r="R31" s="24">
        <v>-79796</v>
      </c>
      <c r="S31" s="24">
        <v>-60781</v>
      </c>
      <c r="T31" s="24">
        <v>-40265</v>
      </c>
      <c r="U31" s="24">
        <v>-18509</v>
      </c>
      <c r="V31" s="24">
        <v>-12206</v>
      </c>
      <c r="W31" s="24">
        <v>1</v>
      </c>
      <c r="X31" s="24">
        <v>-1</v>
      </c>
      <c r="Y31" s="24">
        <v>0</v>
      </c>
      <c r="Z31" s="24">
        <v>0</v>
      </c>
      <c r="AA31" s="24">
        <v>0</v>
      </c>
      <c r="AB31" s="24">
        <v>0</v>
      </c>
      <c r="AC31" s="24">
        <v>0</v>
      </c>
    </row>
    <row r="32" spans="1:30" ht="28.5" customHeight="1">
      <c r="A32" s="21" t="s">
        <v>563</v>
      </c>
      <c r="B32" s="55" t="s">
        <v>482</v>
      </c>
      <c r="C32" s="24">
        <v>-65800</v>
      </c>
      <c r="D32" s="24">
        <v>-45534</v>
      </c>
      <c r="E32" s="24">
        <v>-23112</v>
      </c>
      <c r="F32" s="24">
        <v>-73377</v>
      </c>
      <c r="G32" s="24">
        <v>-50299</v>
      </c>
      <c r="H32" s="24">
        <v>-26722</v>
      </c>
      <c r="I32" s="24">
        <v>-13865</v>
      </c>
      <c r="J32" s="22" t="s">
        <v>111</v>
      </c>
      <c r="K32" s="55" t="s">
        <v>112</v>
      </c>
      <c r="L32" s="24">
        <v>-3269</v>
      </c>
      <c r="M32" s="24">
        <v>-1663</v>
      </c>
      <c r="N32" s="24">
        <v>-1117</v>
      </c>
      <c r="O32" s="24">
        <v>0</v>
      </c>
      <c r="P32" s="24">
        <v>0</v>
      </c>
      <c r="Q32" s="24">
        <v>0</v>
      </c>
      <c r="R32" s="24">
        <v>0</v>
      </c>
      <c r="S32" s="24">
        <v>0</v>
      </c>
      <c r="T32" s="24">
        <v>-117</v>
      </c>
      <c r="U32" s="24">
        <v>-57</v>
      </c>
      <c r="V32" s="24">
        <v>-7693</v>
      </c>
      <c r="W32" s="24">
        <v>-7638</v>
      </c>
      <c r="X32" s="24">
        <v>-7581</v>
      </c>
      <c r="Y32" s="24">
        <v>-6111</v>
      </c>
      <c r="Z32" s="24">
        <v>-55995</v>
      </c>
      <c r="AA32" s="24">
        <v>-44033</v>
      </c>
      <c r="AB32" s="24">
        <v>-25334</v>
      </c>
      <c r="AC32" s="24">
        <v>-12556</v>
      </c>
    </row>
    <row r="33" spans="1:29" ht="27" thickBot="1">
      <c r="A33" s="21" t="s">
        <v>111</v>
      </c>
      <c r="B33" s="55" t="s">
        <v>112</v>
      </c>
      <c r="C33" s="24">
        <v>-6927</v>
      </c>
      <c r="D33" s="24">
        <v>-3269</v>
      </c>
      <c r="E33" s="24">
        <v>-1663</v>
      </c>
      <c r="F33" s="24">
        <v>-1117</v>
      </c>
      <c r="G33" s="24">
        <v>0</v>
      </c>
      <c r="H33" s="24">
        <v>0</v>
      </c>
      <c r="I33" s="24">
        <v>0</v>
      </c>
      <c r="J33" s="33"/>
      <c r="K33" s="158"/>
      <c r="L33" s="38">
        <v>-402852</v>
      </c>
      <c r="M33" s="38">
        <v>-185118</v>
      </c>
      <c r="N33" s="38">
        <v>-738474</v>
      </c>
      <c r="O33" s="38">
        <v>-559304</v>
      </c>
      <c r="P33" s="38">
        <v>-369270</v>
      </c>
      <c r="Q33" s="38">
        <v>-185538</v>
      </c>
      <c r="R33" s="38">
        <v>-758411</v>
      </c>
      <c r="S33" s="38">
        <v>-566500</v>
      </c>
      <c r="T33" s="38">
        <v>-374668</v>
      </c>
      <c r="U33" s="38">
        <v>-187117</v>
      </c>
      <c r="V33" s="38">
        <v>-647111</v>
      </c>
      <c r="W33" s="38">
        <v>-470315</v>
      </c>
      <c r="X33" s="38">
        <v>-310860</v>
      </c>
      <c r="Y33" s="38">
        <v>-148931</v>
      </c>
      <c r="Z33" s="38">
        <v>-676813</v>
      </c>
      <c r="AA33" s="38">
        <v>-497726</v>
      </c>
      <c r="AB33" s="38">
        <v>-317351</v>
      </c>
      <c r="AC33" s="38">
        <v>-155260</v>
      </c>
    </row>
    <row r="34" spans="1:29" ht="15" thickTop="1" thickBot="1">
      <c r="A34" s="33"/>
      <c r="B34" s="158"/>
      <c r="C34" s="38">
        <v>-600389</v>
      </c>
      <c r="D34" s="38">
        <v>-402852</v>
      </c>
      <c r="E34" s="38">
        <v>-185118</v>
      </c>
      <c r="F34" s="38">
        <v>-738474</v>
      </c>
      <c r="G34" s="38">
        <v>-559304</v>
      </c>
      <c r="H34" s="38">
        <v>-369270</v>
      </c>
      <c r="I34" s="38">
        <v>-185538</v>
      </c>
      <c r="J34" s="197" t="s">
        <v>82</v>
      </c>
      <c r="K34" s="183" t="s">
        <v>83</v>
      </c>
      <c r="L34" s="199">
        <v>945490</v>
      </c>
      <c r="M34" s="199">
        <v>449912</v>
      </c>
      <c r="N34" s="199">
        <v>1926744</v>
      </c>
      <c r="O34" s="199">
        <v>1452073</v>
      </c>
      <c r="P34" s="199">
        <v>948290</v>
      </c>
      <c r="Q34" s="199">
        <v>466815</v>
      </c>
      <c r="R34" s="199">
        <v>1826152</v>
      </c>
      <c r="S34" s="199">
        <v>1363128</v>
      </c>
      <c r="T34" s="199">
        <v>895939</v>
      </c>
      <c r="U34" s="199">
        <v>435421</v>
      </c>
      <c r="V34" s="199">
        <v>1422647</v>
      </c>
      <c r="W34" s="199">
        <v>996388</v>
      </c>
      <c r="X34" s="199">
        <v>590721</v>
      </c>
      <c r="Y34" s="199">
        <v>253686</v>
      </c>
      <c r="Z34" s="199">
        <v>1118284</v>
      </c>
      <c r="AA34" s="199">
        <v>842887</v>
      </c>
      <c r="AB34" s="199">
        <v>546825</v>
      </c>
      <c r="AC34" s="199">
        <v>270580</v>
      </c>
    </row>
    <row r="35" spans="1:29" ht="14.4" thickTop="1">
      <c r="A35" s="282"/>
      <c r="B35" s="158"/>
      <c r="C35" s="282"/>
      <c r="D35" s="282"/>
      <c r="E35" s="282"/>
      <c r="F35" s="282"/>
      <c r="G35" s="282"/>
      <c r="H35" s="282"/>
      <c r="I35" s="282"/>
      <c r="J35" s="39"/>
      <c r="K35" s="39"/>
      <c r="L35" s="40"/>
      <c r="M35" s="40"/>
      <c r="N35" s="40"/>
      <c r="O35" s="40"/>
      <c r="P35" s="40"/>
      <c r="Q35" s="40"/>
      <c r="R35" s="40"/>
      <c r="S35" s="40"/>
      <c r="T35" s="40"/>
      <c r="U35" s="40"/>
      <c r="V35" s="40"/>
      <c r="W35" s="40"/>
      <c r="X35" s="40"/>
      <c r="Y35" s="40"/>
      <c r="Z35" s="40"/>
      <c r="AA35" s="40"/>
      <c r="AB35" s="40"/>
      <c r="AC35" s="40"/>
    </row>
    <row r="36" spans="1:29">
      <c r="A36" s="197" t="s">
        <v>82</v>
      </c>
      <c r="B36" s="183" t="s">
        <v>83</v>
      </c>
      <c r="C36" s="199">
        <v>1453079</v>
      </c>
      <c r="D36" s="199">
        <v>945490</v>
      </c>
      <c r="E36" s="199">
        <v>449912</v>
      </c>
      <c r="F36" s="199">
        <v>1926744</v>
      </c>
      <c r="G36" s="199">
        <v>1452073</v>
      </c>
      <c r="H36" s="199">
        <v>948290</v>
      </c>
      <c r="I36" s="199">
        <v>466815</v>
      </c>
      <c r="K36" s="42"/>
      <c r="L36" s="43"/>
      <c r="M36" s="43"/>
      <c r="N36" s="43"/>
      <c r="O36" s="43"/>
      <c r="P36" s="43"/>
      <c r="Q36" s="43"/>
      <c r="R36" s="43"/>
      <c r="S36" s="43"/>
      <c r="T36" s="43"/>
      <c r="U36" s="43"/>
      <c r="V36" s="43"/>
      <c r="W36" s="43"/>
      <c r="X36" s="43"/>
      <c r="Y36" s="43"/>
      <c r="Z36" s="43"/>
      <c r="AA36" s="43"/>
      <c r="AB36" s="43"/>
      <c r="AC36" s="43"/>
    </row>
    <row r="37" spans="1:29">
      <c r="A37" s="197"/>
      <c r="B37" s="199"/>
      <c r="C37" s="199"/>
      <c r="D37" s="199"/>
      <c r="E37" s="199"/>
      <c r="F37" s="199"/>
      <c r="G37" s="199"/>
      <c r="H37" s="199"/>
      <c r="I37" s="199"/>
      <c r="K37" s="42"/>
      <c r="L37" s="43"/>
      <c r="M37" s="43"/>
      <c r="N37" s="43"/>
      <c r="O37" s="43"/>
      <c r="P37" s="43"/>
      <c r="Q37" s="43"/>
      <c r="R37" s="43"/>
      <c r="S37" s="43"/>
      <c r="T37" s="43"/>
      <c r="U37" s="43"/>
      <c r="V37" s="43"/>
      <c r="W37" s="43"/>
      <c r="X37" s="43"/>
      <c r="Y37" s="43"/>
      <c r="Z37" s="43"/>
      <c r="AA37" s="43"/>
      <c r="AB37" s="43"/>
      <c r="AC37" s="43"/>
    </row>
    <row r="38" spans="1:29">
      <c r="A38" s="197"/>
      <c r="B38" s="199"/>
      <c r="C38" s="199"/>
      <c r="D38" s="199"/>
      <c r="E38" s="199"/>
      <c r="F38" s="199"/>
      <c r="G38" s="199"/>
      <c r="H38" s="199"/>
      <c r="I38" s="199"/>
      <c r="K38" s="42"/>
      <c r="L38" s="43"/>
      <c r="M38" s="43"/>
      <c r="N38" s="43"/>
      <c r="O38" s="43"/>
      <c r="P38" s="43"/>
      <c r="Q38" s="43"/>
      <c r="R38" s="43"/>
      <c r="S38" s="43"/>
      <c r="T38" s="43"/>
      <c r="U38" s="43"/>
      <c r="V38" s="43"/>
      <c r="W38" s="43"/>
      <c r="X38" s="43"/>
      <c r="Y38" s="43"/>
      <c r="Z38" s="43"/>
      <c r="AA38" s="43"/>
      <c r="AB38" s="43"/>
      <c r="AC38" s="43"/>
    </row>
    <row r="39" spans="1:29">
      <c r="A39" s="39"/>
      <c r="B39" s="39"/>
      <c r="C39" s="40"/>
      <c r="D39" s="40"/>
      <c r="E39" s="40"/>
      <c r="F39" s="40"/>
      <c r="G39" s="40"/>
      <c r="H39" s="40"/>
      <c r="I39" s="40"/>
      <c r="K39" s="42"/>
      <c r="L39" s="42"/>
      <c r="M39" s="42"/>
      <c r="N39" s="42"/>
      <c r="O39" s="42"/>
      <c r="P39" s="42"/>
      <c r="Q39" s="42"/>
      <c r="R39" s="42"/>
      <c r="S39" s="42"/>
      <c r="T39" s="42"/>
      <c r="U39" s="42"/>
      <c r="V39" s="42"/>
      <c r="W39" s="42"/>
      <c r="X39" s="42"/>
      <c r="Y39" s="42"/>
      <c r="Z39" s="42"/>
      <c r="AA39" s="42"/>
      <c r="AB39" s="42"/>
      <c r="AC39" s="42"/>
    </row>
    <row r="40" spans="1:29">
      <c r="A40" s="13" t="s">
        <v>54</v>
      </c>
      <c r="B40" s="13" t="s">
        <v>55</v>
      </c>
      <c r="C40" s="13"/>
      <c r="D40" s="13"/>
      <c r="E40" s="13"/>
      <c r="F40" s="13"/>
      <c r="G40" s="13"/>
      <c r="H40" s="13"/>
      <c r="I40" s="13"/>
      <c r="J40" s="13" t="s">
        <v>54</v>
      </c>
      <c r="K40" s="13" t="s">
        <v>55</v>
      </c>
      <c r="L40" s="13"/>
      <c r="M40" s="13"/>
      <c r="N40" s="13"/>
      <c r="O40" s="13"/>
      <c r="P40" s="13"/>
      <c r="Q40" s="13"/>
      <c r="R40" s="13"/>
      <c r="S40" s="13"/>
      <c r="T40" s="13"/>
      <c r="U40" s="13"/>
      <c r="V40" s="13"/>
      <c r="W40" s="13"/>
      <c r="X40" s="13"/>
      <c r="Y40" s="13"/>
      <c r="Z40" s="13"/>
      <c r="AA40" s="13"/>
      <c r="AB40" s="13"/>
      <c r="AC40" s="13"/>
    </row>
    <row r="41" spans="1:29" ht="30" customHeight="1">
      <c r="A41" s="278"/>
      <c r="B41" s="278"/>
      <c r="C41" s="283" t="s">
        <v>544</v>
      </c>
      <c r="D41" s="283" t="s">
        <v>498</v>
      </c>
      <c r="E41" s="283" t="s">
        <v>474</v>
      </c>
      <c r="F41" s="283" t="s">
        <v>472</v>
      </c>
      <c r="G41" s="283" t="s">
        <v>468</v>
      </c>
      <c r="H41" s="283" t="s">
        <v>464</v>
      </c>
      <c r="I41" s="283" t="s">
        <v>459</v>
      </c>
      <c r="J41" s="32" t="s">
        <v>82</v>
      </c>
      <c r="K41" s="32" t="s">
        <v>83</v>
      </c>
      <c r="L41" s="180" t="s">
        <v>498</v>
      </c>
      <c r="M41" s="180" t="s">
        <v>474</v>
      </c>
      <c r="N41" s="180" t="s">
        <v>472</v>
      </c>
      <c r="O41" s="180" t="s">
        <v>468</v>
      </c>
      <c r="P41" s="180" t="s">
        <v>464</v>
      </c>
      <c r="Q41" s="180" t="s">
        <v>459</v>
      </c>
      <c r="R41" s="180" t="s">
        <v>456</v>
      </c>
      <c r="S41" s="180" t="s">
        <v>447</v>
      </c>
      <c r="T41" s="180" t="s">
        <v>433</v>
      </c>
      <c r="U41" s="180" t="s">
        <v>416</v>
      </c>
      <c r="V41" s="180" t="s">
        <v>412</v>
      </c>
      <c r="W41" s="180" t="s">
        <v>405</v>
      </c>
      <c r="X41" s="180" t="s">
        <v>406</v>
      </c>
      <c r="Y41" s="180" t="s">
        <v>407</v>
      </c>
      <c r="Z41" s="180" t="s">
        <v>408</v>
      </c>
      <c r="AA41" s="180" t="s">
        <v>409</v>
      </c>
      <c r="AB41" s="180" t="s">
        <v>410</v>
      </c>
      <c r="AC41" s="180" t="s">
        <v>411</v>
      </c>
    </row>
    <row r="42" spans="1:29">
      <c r="A42" s="34"/>
      <c r="B42" s="55"/>
      <c r="C42" s="24"/>
      <c r="D42" s="24"/>
      <c r="E42" s="24"/>
      <c r="F42" s="24"/>
      <c r="G42" s="24"/>
      <c r="H42" s="24"/>
      <c r="I42" s="24"/>
      <c r="J42" s="33" t="s">
        <v>12</v>
      </c>
      <c r="K42" s="158" t="s">
        <v>13</v>
      </c>
      <c r="L42" s="24"/>
      <c r="M42" s="24"/>
      <c r="N42" s="24"/>
      <c r="O42" s="24"/>
      <c r="P42" s="24"/>
      <c r="Q42" s="24"/>
      <c r="R42" s="24"/>
      <c r="S42" s="24"/>
      <c r="T42" s="24"/>
      <c r="U42" s="24"/>
      <c r="V42" s="24"/>
      <c r="W42" s="24"/>
      <c r="X42" s="24"/>
      <c r="Y42" s="24"/>
      <c r="Z42" s="24"/>
      <c r="AA42" s="24"/>
      <c r="AB42" s="24"/>
      <c r="AC42" s="24"/>
    </row>
    <row r="43" spans="1:29">
      <c r="A43" s="33" t="s">
        <v>12</v>
      </c>
      <c r="B43" s="158" t="s">
        <v>13</v>
      </c>
      <c r="C43" s="24"/>
      <c r="D43" s="24"/>
      <c r="E43" s="24"/>
      <c r="F43" s="24"/>
      <c r="G43" s="24"/>
      <c r="H43" s="24"/>
      <c r="I43" s="34"/>
      <c r="J43" s="22" t="s">
        <v>84</v>
      </c>
      <c r="K43" s="55" t="s">
        <v>85</v>
      </c>
      <c r="L43" s="24">
        <v>2386</v>
      </c>
      <c r="M43" s="24">
        <v>8998</v>
      </c>
      <c r="N43" s="24">
        <v>7580</v>
      </c>
      <c r="O43" s="24">
        <v>7324</v>
      </c>
      <c r="P43" s="24">
        <v>7346</v>
      </c>
      <c r="Q43" s="24">
        <v>7106</v>
      </c>
      <c r="R43" s="24">
        <v>7425</v>
      </c>
      <c r="S43" s="24">
        <v>7706</v>
      </c>
      <c r="T43" s="24">
        <v>6577</v>
      </c>
      <c r="U43" s="24">
        <v>6378</v>
      </c>
      <c r="V43" s="24">
        <v>6740</v>
      </c>
      <c r="W43" s="24">
        <v>6527</v>
      </c>
      <c r="X43" s="24">
        <v>5657</v>
      </c>
      <c r="Y43" s="24">
        <v>5521</v>
      </c>
      <c r="Z43" s="24">
        <v>6557</v>
      </c>
      <c r="AA43" s="24">
        <v>8101</v>
      </c>
      <c r="AB43" s="24">
        <v>7427</v>
      </c>
      <c r="AC43" s="24">
        <v>6705</v>
      </c>
    </row>
    <row r="44" spans="1:29" ht="26.4">
      <c r="A44" s="21" t="s">
        <v>84</v>
      </c>
      <c r="B44" s="55" t="s">
        <v>564</v>
      </c>
      <c r="C44" s="24">
        <v>667</v>
      </c>
      <c r="D44" s="24">
        <v>2386</v>
      </c>
      <c r="E44" s="24">
        <v>8998</v>
      </c>
      <c r="F44" s="24">
        <v>7580</v>
      </c>
      <c r="G44" s="24">
        <v>7324</v>
      </c>
      <c r="H44" s="24">
        <v>7346</v>
      </c>
      <c r="I44" s="24">
        <v>7106</v>
      </c>
      <c r="J44" s="22" t="s">
        <v>86</v>
      </c>
      <c r="K44" s="55" t="s">
        <v>87</v>
      </c>
      <c r="L44" s="24">
        <v>94051</v>
      </c>
      <c r="M44" s="24">
        <v>91624</v>
      </c>
      <c r="N44" s="24">
        <v>91385</v>
      </c>
      <c r="O44" s="24">
        <v>93077</v>
      </c>
      <c r="P44" s="24">
        <v>91914</v>
      </c>
      <c r="Q44" s="24">
        <v>88353</v>
      </c>
      <c r="R44" s="24">
        <v>98699</v>
      </c>
      <c r="S44" s="24">
        <v>92053</v>
      </c>
      <c r="T44" s="24">
        <v>89568</v>
      </c>
      <c r="U44" s="24">
        <v>87660</v>
      </c>
      <c r="V44" s="24">
        <v>89307</v>
      </c>
      <c r="W44" s="24">
        <v>90168</v>
      </c>
      <c r="X44" s="24">
        <v>79911</v>
      </c>
      <c r="Y44" s="24">
        <v>66758</v>
      </c>
      <c r="Z44" s="24">
        <v>74685</v>
      </c>
      <c r="AA44" s="24">
        <v>76372</v>
      </c>
      <c r="AB44" s="24">
        <v>69704</v>
      </c>
      <c r="AC44" s="24">
        <v>64420</v>
      </c>
    </row>
    <row r="45" spans="1:29" ht="39.6">
      <c r="A45" s="21" t="s">
        <v>475</v>
      </c>
      <c r="B45" s="55" t="s">
        <v>565</v>
      </c>
      <c r="C45" s="24">
        <v>565392</v>
      </c>
      <c r="D45" s="24">
        <v>565199</v>
      </c>
      <c r="E45" s="24">
        <v>484616</v>
      </c>
      <c r="F45" s="24">
        <v>535721</v>
      </c>
      <c r="G45" s="24">
        <v>578739</v>
      </c>
      <c r="H45" s="24">
        <v>569072</v>
      </c>
      <c r="I45" s="24">
        <v>556366</v>
      </c>
      <c r="J45" s="22" t="s">
        <v>475</v>
      </c>
      <c r="K45" s="55" t="s">
        <v>476</v>
      </c>
      <c r="L45" s="36">
        <v>471148</v>
      </c>
      <c r="M45" s="36">
        <v>392992</v>
      </c>
      <c r="N45" s="36">
        <v>444336</v>
      </c>
      <c r="O45" s="36">
        <v>485662</v>
      </c>
      <c r="P45" s="36">
        <v>477158</v>
      </c>
      <c r="Q45" s="36">
        <v>468013</v>
      </c>
      <c r="R45" s="36">
        <v>455542</v>
      </c>
      <c r="S45" s="36">
        <v>473466</v>
      </c>
      <c r="T45" s="36">
        <v>464190</v>
      </c>
      <c r="U45" s="36">
        <v>455148</v>
      </c>
      <c r="V45" s="36">
        <v>439789</v>
      </c>
      <c r="W45" s="36">
        <v>417416</v>
      </c>
      <c r="X45" s="36">
        <v>358403</v>
      </c>
      <c r="Y45" s="36">
        <v>272080</v>
      </c>
      <c r="Z45" s="36">
        <v>305536</v>
      </c>
      <c r="AA45" s="36">
        <v>317457</v>
      </c>
      <c r="AB45" s="36">
        <v>291530</v>
      </c>
      <c r="AC45" s="36">
        <v>280534</v>
      </c>
    </row>
    <row r="46" spans="1:29">
      <c r="A46" s="21" t="s">
        <v>549</v>
      </c>
      <c r="B46" s="159" t="s">
        <v>550</v>
      </c>
      <c r="C46" s="24">
        <v>8468</v>
      </c>
      <c r="D46" s="24">
        <v>2630</v>
      </c>
      <c r="E46" s="24">
        <v>2082</v>
      </c>
      <c r="F46" s="24">
        <v>2432</v>
      </c>
      <c r="G46" s="24">
        <v>1999</v>
      </c>
      <c r="H46" s="24">
        <v>2162</v>
      </c>
      <c r="I46" s="24">
        <v>1621</v>
      </c>
      <c r="J46" s="37" t="s">
        <v>88</v>
      </c>
      <c r="K46" s="159" t="s">
        <v>89</v>
      </c>
      <c r="L46" s="24">
        <v>97992</v>
      </c>
      <c r="M46" s="24">
        <v>85090</v>
      </c>
      <c r="N46" s="24">
        <v>87528</v>
      </c>
      <c r="O46" s="24">
        <v>118930</v>
      </c>
      <c r="P46" s="24">
        <v>115497</v>
      </c>
      <c r="Q46" s="24">
        <v>109629</v>
      </c>
      <c r="R46" s="24">
        <v>103330</v>
      </c>
      <c r="S46" s="24">
        <v>113018</v>
      </c>
      <c r="T46" s="24">
        <v>109300</v>
      </c>
      <c r="U46" s="24">
        <v>109197</v>
      </c>
      <c r="V46" s="24">
        <v>115712</v>
      </c>
      <c r="W46" s="24">
        <v>114398</v>
      </c>
      <c r="X46" s="24">
        <v>98567</v>
      </c>
      <c r="Y46" s="24">
        <v>72575</v>
      </c>
      <c r="Z46" s="24">
        <v>86727</v>
      </c>
      <c r="AA46" s="24">
        <v>91729</v>
      </c>
      <c r="AB46" s="24">
        <v>77572</v>
      </c>
      <c r="AC46" s="24">
        <v>77535</v>
      </c>
    </row>
    <row r="47" spans="1:29">
      <c r="A47" s="21" t="s">
        <v>551</v>
      </c>
      <c r="B47" s="159" t="s">
        <v>552</v>
      </c>
      <c r="C47" s="24">
        <v>265677</v>
      </c>
      <c r="D47" s="24">
        <v>239185</v>
      </c>
      <c r="E47" s="24">
        <v>202241</v>
      </c>
      <c r="F47" s="24">
        <v>109429</v>
      </c>
      <c r="G47" s="24">
        <v>236610</v>
      </c>
      <c r="H47" s="24">
        <v>230960</v>
      </c>
      <c r="I47" s="24">
        <v>232362</v>
      </c>
      <c r="J47" s="37" t="s">
        <v>90</v>
      </c>
      <c r="K47" s="159" t="s">
        <v>91</v>
      </c>
      <c r="L47" s="24">
        <v>321390</v>
      </c>
      <c r="M47" s="24">
        <v>291941</v>
      </c>
      <c r="N47" s="24">
        <v>323439</v>
      </c>
      <c r="O47" s="24">
        <v>335502</v>
      </c>
      <c r="P47" s="24">
        <v>332921</v>
      </c>
      <c r="Q47" s="24">
        <v>332017</v>
      </c>
      <c r="R47" s="24">
        <v>328468</v>
      </c>
      <c r="S47" s="24">
        <v>337910</v>
      </c>
      <c r="T47" s="24">
        <v>334020</v>
      </c>
      <c r="U47" s="24">
        <v>326287</v>
      </c>
      <c r="V47" s="24">
        <v>305139</v>
      </c>
      <c r="W47" s="24">
        <v>285859</v>
      </c>
      <c r="X47" s="24">
        <v>246231</v>
      </c>
      <c r="Y47" s="24">
        <v>197529</v>
      </c>
      <c r="Z47" s="24">
        <v>216243</v>
      </c>
      <c r="AA47" s="24">
        <v>222575</v>
      </c>
      <c r="AB47" s="24">
        <v>210731</v>
      </c>
      <c r="AC47" s="24">
        <v>199683</v>
      </c>
    </row>
    <row r="48" spans="1:29">
      <c r="A48" s="21" t="s">
        <v>553</v>
      </c>
      <c r="B48" s="159" t="s">
        <v>554</v>
      </c>
      <c r="C48" s="24">
        <v>266828</v>
      </c>
      <c r="D48" s="24">
        <v>273992</v>
      </c>
      <c r="E48" s="24">
        <v>266233</v>
      </c>
      <c r="F48" s="24">
        <v>392739</v>
      </c>
      <c r="G48" s="24">
        <v>310808</v>
      </c>
      <c r="H48" s="24">
        <v>309159</v>
      </c>
      <c r="I48" s="24">
        <v>297565</v>
      </c>
      <c r="J48" s="37" t="s">
        <v>92</v>
      </c>
      <c r="K48" s="159" t="s">
        <v>93</v>
      </c>
      <c r="L48" s="24">
        <v>1078</v>
      </c>
      <c r="M48" s="24">
        <v>1127</v>
      </c>
      <c r="N48" s="24">
        <v>1167</v>
      </c>
      <c r="O48" s="24">
        <v>1248</v>
      </c>
      <c r="P48" s="24">
        <v>1286</v>
      </c>
      <c r="Q48" s="24">
        <v>1307</v>
      </c>
      <c r="R48" s="24">
        <v>1366</v>
      </c>
      <c r="S48" s="24">
        <v>1258</v>
      </c>
      <c r="T48" s="24">
        <v>1229</v>
      </c>
      <c r="U48" s="24">
        <v>1248</v>
      </c>
      <c r="V48" s="24">
        <v>1311</v>
      </c>
      <c r="W48" s="24">
        <v>1367</v>
      </c>
      <c r="X48" s="24">
        <v>1458</v>
      </c>
      <c r="Y48" s="24">
        <v>1636</v>
      </c>
      <c r="Z48" s="24">
        <v>1854</v>
      </c>
      <c r="AA48" s="24">
        <v>2125</v>
      </c>
      <c r="AB48" s="24">
        <v>2167</v>
      </c>
      <c r="AC48" s="24">
        <v>2204</v>
      </c>
    </row>
    <row r="49" spans="1:30">
      <c r="A49" s="280" t="s">
        <v>555</v>
      </c>
      <c r="B49" s="159" t="s">
        <v>556</v>
      </c>
      <c r="C49" s="24">
        <v>111563</v>
      </c>
      <c r="D49" s="24">
        <v>108036</v>
      </c>
      <c r="E49" s="24">
        <v>101323</v>
      </c>
      <c r="F49" s="24">
        <v>243585</v>
      </c>
      <c r="G49" s="24">
        <v>125333</v>
      </c>
      <c r="H49" s="24">
        <v>121546</v>
      </c>
      <c r="I49" s="24">
        <v>118265</v>
      </c>
      <c r="J49" s="37" t="s">
        <v>94</v>
      </c>
      <c r="K49" s="159" t="s">
        <v>95</v>
      </c>
      <c r="L49" s="24">
        <v>50688</v>
      </c>
      <c r="M49" s="24">
        <v>14834</v>
      </c>
      <c r="N49" s="24">
        <v>32202</v>
      </c>
      <c r="O49" s="24">
        <v>29982</v>
      </c>
      <c r="P49" s="24">
        <v>27454</v>
      </c>
      <c r="Q49" s="24">
        <v>25060</v>
      </c>
      <c r="R49" s="24">
        <v>22378</v>
      </c>
      <c r="S49" s="24">
        <v>21280</v>
      </c>
      <c r="T49" s="24">
        <v>19641</v>
      </c>
      <c r="U49" s="24">
        <v>18416</v>
      </c>
      <c r="V49" s="24">
        <v>17627</v>
      </c>
      <c r="W49" s="24">
        <v>15792</v>
      </c>
      <c r="X49" s="24">
        <v>12147</v>
      </c>
      <c r="Y49" s="24">
        <v>340</v>
      </c>
      <c r="Z49" s="24">
        <v>712</v>
      </c>
      <c r="AA49" s="24">
        <v>1028</v>
      </c>
      <c r="AB49" s="24">
        <v>1060</v>
      </c>
      <c r="AC49" s="24">
        <v>1112</v>
      </c>
    </row>
    <row r="50" spans="1:30" ht="24.75" customHeight="1">
      <c r="A50" s="21" t="s">
        <v>557</v>
      </c>
      <c r="B50" s="55" t="s">
        <v>558</v>
      </c>
      <c r="C50" s="24">
        <v>1154</v>
      </c>
      <c r="D50" s="24">
        <v>1125</v>
      </c>
      <c r="E50" s="24">
        <v>1156</v>
      </c>
      <c r="F50" s="24">
        <v>1209</v>
      </c>
      <c r="G50" s="24">
        <v>1296</v>
      </c>
      <c r="H50" s="24">
        <v>1312</v>
      </c>
      <c r="I50" s="24">
        <v>1322</v>
      </c>
      <c r="J50" s="22" t="s">
        <v>477</v>
      </c>
      <c r="K50" s="55" t="s">
        <v>478</v>
      </c>
      <c r="L50" s="24">
        <v>19564</v>
      </c>
      <c r="M50" s="24">
        <v>21043</v>
      </c>
      <c r="N50" s="24">
        <v>0</v>
      </c>
      <c r="O50" s="24">
        <v>0</v>
      </c>
      <c r="P50" s="24">
        <v>0</v>
      </c>
      <c r="Q50" s="24">
        <v>0</v>
      </c>
      <c r="R50" s="24">
        <v>0</v>
      </c>
      <c r="S50" s="24">
        <v>0</v>
      </c>
      <c r="T50" s="24">
        <v>0</v>
      </c>
      <c r="U50" s="24">
        <v>0</v>
      </c>
      <c r="V50" s="24">
        <v>0</v>
      </c>
      <c r="W50" s="24">
        <v>0</v>
      </c>
      <c r="X50" s="24">
        <v>0</v>
      </c>
      <c r="Y50" s="24">
        <v>0</v>
      </c>
      <c r="Z50" s="24">
        <v>0</v>
      </c>
      <c r="AA50" s="24">
        <v>0</v>
      </c>
      <c r="AB50" s="24">
        <v>0</v>
      </c>
      <c r="AC50" s="24">
        <v>0</v>
      </c>
    </row>
    <row r="51" spans="1:30" ht="24.75" customHeight="1">
      <c r="A51" s="21" t="s">
        <v>559</v>
      </c>
      <c r="B51" s="55" t="s">
        <v>560</v>
      </c>
      <c r="C51" s="24">
        <v>23265</v>
      </c>
      <c r="D51" s="24">
        <v>48267</v>
      </c>
      <c r="E51" s="24">
        <v>12904</v>
      </c>
      <c r="F51" s="24">
        <v>29912</v>
      </c>
      <c r="G51" s="24">
        <v>28026</v>
      </c>
      <c r="H51" s="24">
        <v>25479</v>
      </c>
      <c r="I51" s="24">
        <v>23496</v>
      </c>
      <c r="J51" s="22" t="s">
        <v>479</v>
      </c>
      <c r="K51" s="55" t="s">
        <v>480</v>
      </c>
      <c r="L51" s="24">
        <v>63387</v>
      </c>
      <c r="M51" s="24">
        <v>58063</v>
      </c>
      <c r="N51" s="24">
        <v>0</v>
      </c>
      <c r="O51" s="24">
        <v>0</v>
      </c>
      <c r="P51" s="24">
        <v>0</v>
      </c>
      <c r="Q51" s="24">
        <v>0</v>
      </c>
      <c r="R51" s="24">
        <v>0</v>
      </c>
      <c r="S51" s="24">
        <v>0</v>
      </c>
      <c r="T51" s="24">
        <v>0</v>
      </c>
      <c r="U51" s="24">
        <v>0</v>
      </c>
      <c r="V51" s="24">
        <v>0</v>
      </c>
      <c r="W51" s="24">
        <v>0</v>
      </c>
      <c r="X51" s="24">
        <v>0</v>
      </c>
      <c r="Y51" s="24">
        <v>0</v>
      </c>
      <c r="Z51" s="24">
        <v>0</v>
      </c>
      <c r="AA51" s="24">
        <v>0</v>
      </c>
      <c r="AB51" s="24">
        <v>0</v>
      </c>
      <c r="AC51" s="24">
        <v>0</v>
      </c>
    </row>
    <row r="52" spans="1:30" ht="27" customHeight="1">
      <c r="A52" s="21" t="s">
        <v>477</v>
      </c>
      <c r="B52" s="55" t="s">
        <v>478</v>
      </c>
      <c r="C52" s="24">
        <v>18838</v>
      </c>
      <c r="D52" s="24">
        <v>19564</v>
      </c>
      <c r="E52" s="24">
        <v>21043</v>
      </c>
      <c r="F52" s="24">
        <v>0</v>
      </c>
      <c r="G52" s="24">
        <v>0</v>
      </c>
      <c r="H52" s="24">
        <v>0</v>
      </c>
      <c r="I52" s="24">
        <v>0</v>
      </c>
      <c r="J52" s="21" t="s">
        <v>481</v>
      </c>
      <c r="K52" s="55" t="s">
        <v>482</v>
      </c>
      <c r="L52" s="24">
        <v>27193</v>
      </c>
      <c r="M52" s="24">
        <v>27058</v>
      </c>
      <c r="N52" s="24">
        <v>26711</v>
      </c>
      <c r="O52" s="24">
        <v>26725</v>
      </c>
      <c r="P52" s="24">
        <v>13866</v>
      </c>
      <c r="Q52" s="24">
        <v>13676</v>
      </c>
      <c r="R52" s="24">
        <v>18813</v>
      </c>
      <c r="S52" s="24">
        <v>20294</v>
      </c>
      <c r="T52" s="24">
        <v>25413</v>
      </c>
      <c r="U52" s="24">
        <v>14234</v>
      </c>
      <c r="V52" s="24">
        <v>14218</v>
      </c>
      <c r="W52" s="24">
        <v>583</v>
      </c>
      <c r="X52" s="24">
        <v>396</v>
      </c>
      <c r="Y52" s="24">
        <v>0</v>
      </c>
      <c r="Z52" s="24">
        <v>0</v>
      </c>
      <c r="AA52" s="24">
        <v>0</v>
      </c>
      <c r="AB52" s="24">
        <v>1214</v>
      </c>
      <c r="AC52" s="24">
        <v>7810</v>
      </c>
    </row>
    <row r="53" spans="1:30" ht="26.4">
      <c r="A53" s="21" t="s">
        <v>479</v>
      </c>
      <c r="B53" s="55" t="s">
        <v>480</v>
      </c>
      <c r="C53" s="24">
        <v>60527</v>
      </c>
      <c r="D53" s="24">
        <v>63387</v>
      </c>
      <c r="E53" s="24">
        <v>58063</v>
      </c>
      <c r="F53" s="24">
        <v>0</v>
      </c>
      <c r="G53" s="24">
        <v>0</v>
      </c>
      <c r="H53" s="24">
        <v>0</v>
      </c>
      <c r="I53" s="24">
        <v>0</v>
      </c>
      <c r="J53" s="22" t="s">
        <v>96</v>
      </c>
      <c r="K53" s="55" t="s">
        <v>97</v>
      </c>
      <c r="L53" s="24">
        <v>0</v>
      </c>
      <c r="M53" s="24">
        <v>0</v>
      </c>
      <c r="N53" s="24">
        <v>0</v>
      </c>
      <c r="O53" s="24">
        <v>0</v>
      </c>
      <c r="P53" s="24">
        <v>0</v>
      </c>
      <c r="Q53" s="24">
        <v>0</v>
      </c>
      <c r="R53" s="24">
        <v>0</v>
      </c>
      <c r="S53" s="24">
        <v>0</v>
      </c>
      <c r="T53" s="24">
        <v>0</v>
      </c>
      <c r="U53" s="24">
        <v>0</v>
      </c>
      <c r="V53" s="24">
        <v>0</v>
      </c>
      <c r="W53" s="24">
        <v>0</v>
      </c>
      <c r="X53" s="24">
        <v>1439</v>
      </c>
      <c r="Y53" s="24">
        <v>6120</v>
      </c>
      <c r="Z53" s="24">
        <v>12946</v>
      </c>
      <c r="AA53" s="24">
        <v>19318</v>
      </c>
      <c r="AB53" s="24">
        <v>11707</v>
      </c>
      <c r="AC53" s="24">
        <v>11826</v>
      </c>
    </row>
    <row r="54" spans="1:30" ht="29.25" customHeight="1">
      <c r="A54" s="21" t="s">
        <v>483</v>
      </c>
      <c r="B54" s="55" t="s">
        <v>484</v>
      </c>
      <c r="C54" s="24">
        <v>210</v>
      </c>
      <c r="D54" s="24">
        <v>156</v>
      </c>
      <c r="E54" s="24">
        <v>87</v>
      </c>
      <c r="F54" s="24">
        <v>0</v>
      </c>
      <c r="G54" s="24">
        <v>0</v>
      </c>
      <c r="H54" s="24">
        <v>0</v>
      </c>
      <c r="I54" s="24">
        <v>0</v>
      </c>
      <c r="J54" s="22" t="s">
        <v>98</v>
      </c>
      <c r="K54" s="55" t="s">
        <v>99</v>
      </c>
      <c r="L54" s="36">
        <v>0</v>
      </c>
      <c r="M54" s="36">
        <v>0</v>
      </c>
      <c r="N54" s="36">
        <v>83829</v>
      </c>
      <c r="O54" s="36">
        <v>81029</v>
      </c>
      <c r="P54" s="36">
        <v>74923</v>
      </c>
      <c r="Q54" s="36">
        <v>75205</v>
      </c>
      <c r="R54" s="36">
        <v>74456</v>
      </c>
      <c r="S54" s="36">
        <v>65502</v>
      </c>
      <c r="T54" s="36">
        <v>62321</v>
      </c>
      <c r="U54" s="36">
        <v>59118</v>
      </c>
      <c r="V54" s="36">
        <v>53001</v>
      </c>
      <c r="W54" s="36">
        <v>50428</v>
      </c>
      <c r="X54" s="36">
        <v>53158</v>
      </c>
      <c r="Y54" s="36">
        <v>52138</v>
      </c>
      <c r="Z54" s="36">
        <v>54760</v>
      </c>
      <c r="AA54" s="36">
        <v>55189</v>
      </c>
      <c r="AB54" s="36">
        <v>56754</v>
      </c>
      <c r="AC54" s="36">
        <v>54545</v>
      </c>
    </row>
    <row r="55" spans="1:30" ht="26.4">
      <c r="A55" s="21" t="s">
        <v>485</v>
      </c>
      <c r="B55" s="55" t="s">
        <v>486</v>
      </c>
      <c r="C55" s="24">
        <v>33925</v>
      </c>
      <c r="D55" s="24">
        <v>35427</v>
      </c>
      <c r="E55" s="24">
        <v>35165</v>
      </c>
      <c r="F55" s="24">
        <v>0</v>
      </c>
      <c r="G55" s="24">
        <v>0</v>
      </c>
      <c r="H55" s="24">
        <v>0</v>
      </c>
      <c r="I55" s="24">
        <v>0</v>
      </c>
      <c r="J55" s="37" t="s">
        <v>100</v>
      </c>
      <c r="K55" s="159" t="s">
        <v>101</v>
      </c>
      <c r="L55" s="24">
        <v>0</v>
      </c>
      <c r="M55" s="24">
        <v>0</v>
      </c>
      <c r="N55" s="24">
        <v>0</v>
      </c>
      <c r="O55" s="24">
        <v>0</v>
      </c>
      <c r="P55" s="24">
        <v>0</v>
      </c>
      <c r="Q55" s="24">
        <v>0</v>
      </c>
      <c r="R55" s="24">
        <v>0</v>
      </c>
      <c r="S55" s="24">
        <v>0</v>
      </c>
      <c r="T55" s="24">
        <v>0</v>
      </c>
      <c r="U55" s="24">
        <v>0</v>
      </c>
      <c r="V55" s="24">
        <v>0</v>
      </c>
      <c r="W55" s="24">
        <v>0</v>
      </c>
      <c r="X55" s="24">
        <v>685</v>
      </c>
      <c r="Y55" s="24">
        <v>1271</v>
      </c>
      <c r="Z55" s="24">
        <v>1037</v>
      </c>
      <c r="AA55" s="24">
        <v>1853</v>
      </c>
      <c r="AB55" s="24">
        <v>1428</v>
      </c>
      <c r="AC55" s="24">
        <v>6398</v>
      </c>
    </row>
    <row r="56" spans="1:30" s="29" customFormat="1" ht="31.5" customHeight="1">
      <c r="A56" s="21" t="s">
        <v>481</v>
      </c>
      <c r="B56" s="55" t="s">
        <v>482</v>
      </c>
      <c r="C56" s="24">
        <v>25567</v>
      </c>
      <c r="D56" s="24">
        <v>27193</v>
      </c>
      <c r="E56" s="24">
        <v>27058</v>
      </c>
      <c r="F56" s="24">
        <v>26711</v>
      </c>
      <c r="G56" s="24">
        <v>26725</v>
      </c>
      <c r="H56" s="24">
        <v>13866</v>
      </c>
      <c r="I56" s="24">
        <v>13676</v>
      </c>
      <c r="J56" s="276" t="s">
        <v>102</v>
      </c>
      <c r="K56" s="277" t="s">
        <v>103</v>
      </c>
      <c r="L56" s="24">
        <v>0</v>
      </c>
      <c r="M56" s="24">
        <v>0</v>
      </c>
      <c r="N56" s="24">
        <v>83829</v>
      </c>
      <c r="O56" s="24">
        <v>81029</v>
      </c>
      <c r="P56" s="24">
        <v>74923</v>
      </c>
      <c r="Q56" s="24">
        <v>75205</v>
      </c>
      <c r="R56" s="24">
        <v>74456</v>
      </c>
      <c r="S56" s="24">
        <v>65502</v>
      </c>
      <c r="T56" s="24">
        <v>62321</v>
      </c>
      <c r="U56" s="24">
        <v>59118</v>
      </c>
      <c r="V56" s="24">
        <v>53001</v>
      </c>
      <c r="W56" s="24">
        <v>50428</v>
      </c>
      <c r="X56" s="24">
        <v>52473</v>
      </c>
      <c r="Y56" s="24">
        <v>50867</v>
      </c>
      <c r="Z56" s="24">
        <v>53723</v>
      </c>
      <c r="AA56" s="24">
        <v>53336</v>
      </c>
      <c r="AB56" s="24">
        <v>55326</v>
      </c>
      <c r="AC56" s="24">
        <v>48147</v>
      </c>
      <c r="AD56" s="2"/>
    </row>
    <row r="57" spans="1:30" ht="26.4">
      <c r="A57" s="21" t="s">
        <v>561</v>
      </c>
      <c r="B57" s="55" t="s">
        <v>562</v>
      </c>
      <c r="C57" s="24">
        <v>0</v>
      </c>
      <c r="D57" s="24">
        <v>0</v>
      </c>
      <c r="E57" s="24">
        <v>0</v>
      </c>
      <c r="F57" s="24">
        <v>83829</v>
      </c>
      <c r="G57" s="24">
        <v>81029</v>
      </c>
      <c r="H57" s="24">
        <v>74923</v>
      </c>
      <c r="I57" s="24">
        <v>75205</v>
      </c>
      <c r="J57" s="22" t="s">
        <v>483</v>
      </c>
      <c r="K57" s="55" t="s">
        <v>484</v>
      </c>
      <c r="L57" s="24">
        <v>156</v>
      </c>
      <c r="M57" s="24">
        <v>87</v>
      </c>
      <c r="N57" s="24">
        <v>0</v>
      </c>
      <c r="O57" s="24">
        <v>0</v>
      </c>
      <c r="P57" s="24">
        <v>0</v>
      </c>
      <c r="Q57" s="24">
        <v>0</v>
      </c>
      <c r="R57" s="24">
        <v>0</v>
      </c>
      <c r="S57" s="24">
        <v>0</v>
      </c>
      <c r="T57" s="24">
        <v>0</v>
      </c>
      <c r="U57" s="24">
        <v>0</v>
      </c>
      <c r="V57" s="24">
        <v>0</v>
      </c>
      <c r="W57" s="24">
        <v>0</v>
      </c>
      <c r="X57" s="24">
        <v>0</v>
      </c>
      <c r="Y57" s="24">
        <v>0</v>
      </c>
      <c r="Z57" s="24">
        <v>0</v>
      </c>
      <c r="AA57" s="24">
        <v>0</v>
      </c>
      <c r="AB57" s="24">
        <v>0</v>
      </c>
      <c r="AC57" s="24">
        <v>0</v>
      </c>
    </row>
    <row r="58" spans="1:30" ht="26.4">
      <c r="A58" s="281"/>
      <c r="B58" s="55"/>
      <c r="C58" s="24">
        <v>0</v>
      </c>
      <c r="D58" s="24">
        <v>0</v>
      </c>
      <c r="E58" s="24">
        <v>0</v>
      </c>
      <c r="F58" s="24">
        <v>0</v>
      </c>
      <c r="G58" s="24">
        <v>0</v>
      </c>
      <c r="H58" s="24">
        <v>0</v>
      </c>
      <c r="I58" s="24">
        <v>0</v>
      </c>
      <c r="J58" s="22" t="s">
        <v>485</v>
      </c>
      <c r="K58" s="55" t="s">
        <v>486</v>
      </c>
      <c r="L58" s="24">
        <v>35427</v>
      </c>
      <c r="M58" s="24">
        <v>35165</v>
      </c>
      <c r="N58" s="24">
        <v>0</v>
      </c>
      <c r="O58" s="24">
        <v>0</v>
      </c>
      <c r="P58" s="24">
        <v>0</v>
      </c>
      <c r="Q58" s="24">
        <v>0</v>
      </c>
      <c r="R58" s="24">
        <v>0</v>
      </c>
      <c r="S58" s="24">
        <v>0</v>
      </c>
      <c r="T58" s="24">
        <v>0</v>
      </c>
      <c r="U58" s="24">
        <v>0</v>
      </c>
      <c r="V58" s="24">
        <v>0</v>
      </c>
      <c r="W58" s="24">
        <v>0</v>
      </c>
      <c r="X58" s="24">
        <v>0</v>
      </c>
      <c r="Y58" s="24">
        <v>0</v>
      </c>
      <c r="Z58" s="24">
        <v>0</v>
      </c>
      <c r="AA58" s="24">
        <v>0</v>
      </c>
      <c r="AB58" s="24">
        <v>0</v>
      </c>
      <c r="AC58" s="24">
        <v>0</v>
      </c>
    </row>
    <row r="59" spans="1:30">
      <c r="A59" s="33"/>
      <c r="B59" s="158"/>
      <c r="C59" s="290">
        <v>705126</v>
      </c>
      <c r="D59" s="290">
        <v>713312</v>
      </c>
      <c r="E59" s="290">
        <v>635030</v>
      </c>
      <c r="F59" s="290">
        <v>653841</v>
      </c>
      <c r="G59" s="290">
        <v>693817</v>
      </c>
      <c r="H59" s="290">
        <v>665207</v>
      </c>
      <c r="I59" s="290">
        <v>652353</v>
      </c>
      <c r="J59" s="288"/>
      <c r="K59" s="292"/>
      <c r="L59" s="290">
        <v>713312</v>
      </c>
      <c r="M59" s="290">
        <v>635030</v>
      </c>
      <c r="N59" s="290">
        <v>653841</v>
      </c>
      <c r="O59" s="290">
        <v>693817</v>
      </c>
      <c r="P59" s="290">
        <v>665207</v>
      </c>
      <c r="Q59" s="290">
        <v>652353</v>
      </c>
      <c r="R59" s="290">
        <v>654935</v>
      </c>
      <c r="S59" s="290">
        <v>659021</v>
      </c>
      <c r="T59" s="290">
        <v>648069</v>
      </c>
      <c r="U59" s="25">
        <v>622538</v>
      </c>
      <c r="V59" s="25">
        <v>603055</v>
      </c>
      <c r="W59" s="25">
        <v>565122</v>
      </c>
      <c r="X59" s="25">
        <v>498964</v>
      </c>
      <c r="Y59" s="25">
        <v>402617</v>
      </c>
      <c r="Z59" s="25">
        <v>454484</v>
      </c>
      <c r="AA59" s="25">
        <v>476437</v>
      </c>
      <c r="AB59" s="25">
        <v>438336</v>
      </c>
      <c r="AC59" s="25">
        <v>425840</v>
      </c>
    </row>
    <row r="60" spans="1:30">
      <c r="A60" s="33" t="s">
        <v>104</v>
      </c>
      <c r="B60" s="158" t="s">
        <v>15</v>
      </c>
      <c r="C60" s="24"/>
      <c r="D60" s="24"/>
      <c r="E60" s="24"/>
      <c r="F60" s="24"/>
      <c r="G60" s="24"/>
      <c r="H60" s="24"/>
      <c r="I60" s="24"/>
      <c r="J60" s="33" t="s">
        <v>104</v>
      </c>
      <c r="K60" s="158" t="s">
        <v>15</v>
      </c>
      <c r="L60" s="24"/>
      <c r="M60" s="24"/>
      <c r="N60" s="24"/>
      <c r="O60" s="24"/>
      <c r="P60" s="24"/>
      <c r="Q60" s="24"/>
      <c r="R60" s="24"/>
      <c r="S60" s="24"/>
      <c r="T60" s="24"/>
      <c r="U60" s="24"/>
      <c r="V60" s="24"/>
      <c r="W60" s="24"/>
      <c r="X60" s="24"/>
      <c r="Y60" s="24"/>
      <c r="Z60" s="24"/>
      <c r="AA60" s="24"/>
      <c r="AB60" s="24"/>
      <c r="AC60" s="24"/>
    </row>
    <row r="61" spans="1:30">
      <c r="A61" s="21" t="s">
        <v>105</v>
      </c>
      <c r="B61" s="55" t="s">
        <v>106</v>
      </c>
      <c r="C61" s="24">
        <v>-25743</v>
      </c>
      <c r="D61" s="24">
        <v>-22702</v>
      </c>
      <c r="E61" s="24">
        <v>-20301</v>
      </c>
      <c r="F61" s="24">
        <v>-9327</v>
      </c>
      <c r="G61" s="24">
        <v>-25281</v>
      </c>
      <c r="H61" s="24">
        <v>-21278</v>
      </c>
      <c r="I61" s="24">
        <v>-23129</v>
      </c>
      <c r="J61" s="22" t="s">
        <v>105</v>
      </c>
      <c r="K61" s="55" t="s">
        <v>106</v>
      </c>
      <c r="L61" s="24">
        <v>-22702</v>
      </c>
      <c r="M61" s="24">
        <v>-20301</v>
      </c>
      <c r="N61" s="24">
        <v>-9327</v>
      </c>
      <c r="O61" s="24">
        <v>-25281</v>
      </c>
      <c r="P61" s="24">
        <v>-21278</v>
      </c>
      <c r="Q61" s="24">
        <v>-23129</v>
      </c>
      <c r="R61" s="24">
        <v>-22244</v>
      </c>
      <c r="S61" s="24">
        <v>-28265</v>
      </c>
      <c r="T61" s="24">
        <v>-22996</v>
      </c>
      <c r="U61" s="24">
        <v>-31924</v>
      </c>
      <c r="V61" s="24">
        <v>-27771</v>
      </c>
      <c r="W61" s="24">
        <v>-15462</v>
      </c>
      <c r="X61" s="24">
        <v>-14787</v>
      </c>
      <c r="Y61" s="24">
        <v>-8089</v>
      </c>
      <c r="Z61" s="24">
        <v>-13324</v>
      </c>
      <c r="AA61" s="24">
        <v>-16406</v>
      </c>
      <c r="AB61" s="24">
        <v>-14722</v>
      </c>
      <c r="AC61" s="24">
        <v>-14957</v>
      </c>
    </row>
    <row r="62" spans="1:30" ht="26.4">
      <c r="A62" s="21" t="s">
        <v>107</v>
      </c>
      <c r="B62" s="55" t="s">
        <v>108</v>
      </c>
      <c r="C62" s="24">
        <v>-20797</v>
      </c>
      <c r="D62" s="24">
        <v>-34741</v>
      </c>
      <c r="E62" s="24">
        <v>-795</v>
      </c>
      <c r="F62" s="24">
        <v>-5194</v>
      </c>
      <c r="G62" s="24">
        <v>-2930</v>
      </c>
      <c r="H62" s="24">
        <v>-2960</v>
      </c>
      <c r="I62" s="24">
        <v>-2959</v>
      </c>
      <c r="J62" s="22" t="s">
        <v>107</v>
      </c>
      <c r="K62" s="55" t="s">
        <v>108</v>
      </c>
      <c r="L62" s="24">
        <v>-34741</v>
      </c>
      <c r="M62" s="24">
        <v>-795</v>
      </c>
      <c r="N62" s="24">
        <v>-5194</v>
      </c>
      <c r="O62" s="24">
        <v>-2930</v>
      </c>
      <c r="P62" s="24">
        <v>-2960</v>
      </c>
      <c r="Q62" s="24">
        <v>-2959</v>
      </c>
      <c r="R62" s="24">
        <v>-3143</v>
      </c>
      <c r="S62" s="24">
        <v>-3017</v>
      </c>
      <c r="T62" s="24">
        <v>-3132</v>
      </c>
      <c r="U62" s="24">
        <v>-3489</v>
      </c>
      <c r="V62" s="24">
        <v>-3571</v>
      </c>
      <c r="W62" s="24">
        <v>-3392</v>
      </c>
      <c r="X62" s="24">
        <v>-3810</v>
      </c>
      <c r="Y62" s="24">
        <v>-6165</v>
      </c>
      <c r="Z62" s="24">
        <v>-6927</v>
      </c>
      <c r="AA62" s="24">
        <v>-7703</v>
      </c>
      <c r="AB62" s="24">
        <v>-7940</v>
      </c>
      <c r="AC62" s="24">
        <v>-9699</v>
      </c>
    </row>
    <row r="63" spans="1:30">
      <c r="A63" s="21" t="s">
        <v>109</v>
      </c>
      <c r="B63" s="55" t="s">
        <v>110</v>
      </c>
      <c r="C63" s="24">
        <v>-127073</v>
      </c>
      <c r="D63" s="24">
        <v>-136263</v>
      </c>
      <c r="E63" s="24">
        <v>-139247</v>
      </c>
      <c r="F63" s="24">
        <v>-140454</v>
      </c>
      <c r="G63" s="24">
        <v>-138246</v>
      </c>
      <c r="H63" s="24">
        <v>-146637</v>
      </c>
      <c r="I63" s="24">
        <v>-145585</v>
      </c>
      <c r="J63" s="22" t="s">
        <v>109</v>
      </c>
      <c r="K63" s="55" t="s">
        <v>110</v>
      </c>
      <c r="L63" s="36">
        <v>-136263</v>
      </c>
      <c r="M63" s="36">
        <v>-139247</v>
      </c>
      <c r="N63" s="36">
        <v>-140454</v>
      </c>
      <c r="O63" s="36">
        <v>-138246</v>
      </c>
      <c r="P63" s="36">
        <v>-146637</v>
      </c>
      <c r="Q63" s="36">
        <v>-145585</v>
      </c>
      <c r="R63" s="36">
        <v>-147509</v>
      </c>
      <c r="S63" s="36">
        <v>-140151</v>
      </c>
      <c r="T63" s="36">
        <v>-139607</v>
      </c>
      <c r="U63" s="36">
        <v>-133138</v>
      </c>
      <c r="V63" s="36">
        <v>-133192</v>
      </c>
      <c r="W63" s="36">
        <v>-140545</v>
      </c>
      <c r="X63" s="36">
        <v>-141861</v>
      </c>
      <c r="Y63" s="36">
        <v>-128566</v>
      </c>
      <c r="Z63" s="36">
        <v>-146874</v>
      </c>
      <c r="AA63" s="36">
        <v>-137567</v>
      </c>
      <c r="AB63" s="36">
        <v>-126651</v>
      </c>
      <c r="AC63" s="36">
        <v>-118048</v>
      </c>
    </row>
    <row r="64" spans="1:30">
      <c r="A64" s="21" t="s">
        <v>549</v>
      </c>
      <c r="B64" s="55" t="s">
        <v>550</v>
      </c>
      <c r="C64" s="24">
        <v>-11851</v>
      </c>
      <c r="D64" s="24">
        <v>11314</v>
      </c>
      <c r="E64" s="24">
        <v>-31410</v>
      </c>
      <c r="F64" s="24">
        <v>-3939</v>
      </c>
      <c r="G64" s="24">
        <v>-12165</v>
      </c>
      <c r="H64" s="24">
        <v>-14563</v>
      </c>
      <c r="I64" s="24">
        <v>-13829</v>
      </c>
      <c r="J64" s="37" t="s">
        <v>88</v>
      </c>
      <c r="K64" s="159" t="s">
        <v>89</v>
      </c>
      <c r="L64" s="24">
        <v>-47727</v>
      </c>
      <c r="M64" s="24">
        <v>-45059</v>
      </c>
      <c r="N64" s="24">
        <v>-56555</v>
      </c>
      <c r="O64" s="24">
        <v>-50682</v>
      </c>
      <c r="P64" s="24">
        <v>-49831</v>
      </c>
      <c r="Q64" s="24">
        <v>-48389</v>
      </c>
      <c r="R64" s="24">
        <v>-46818</v>
      </c>
      <c r="S64" s="24">
        <v>-37621</v>
      </c>
      <c r="T64" s="24">
        <v>-42750</v>
      </c>
      <c r="U64" s="24">
        <v>-33114</v>
      </c>
      <c r="V64" s="24">
        <v>-29718</v>
      </c>
      <c r="W64" s="24">
        <v>-33522</v>
      </c>
      <c r="X64" s="24">
        <v>-25597</v>
      </c>
      <c r="Y64" s="24">
        <v>-19931</v>
      </c>
      <c r="Z64" s="24">
        <v>-30404</v>
      </c>
      <c r="AA64" s="24">
        <v>-28981</v>
      </c>
      <c r="AB64" s="24">
        <v>-25697</v>
      </c>
      <c r="AC64" s="24">
        <v>-25320</v>
      </c>
    </row>
    <row r="65" spans="1:29">
      <c r="A65" s="21" t="s">
        <v>551</v>
      </c>
      <c r="B65" s="55" t="s">
        <v>552</v>
      </c>
      <c r="C65" s="24">
        <v>-66094</v>
      </c>
      <c r="D65" s="24">
        <v>-72330</v>
      </c>
      <c r="E65" s="24">
        <v>-74938</v>
      </c>
      <c r="F65" s="24">
        <v>-72621</v>
      </c>
      <c r="G65" s="24">
        <v>-66483</v>
      </c>
      <c r="H65" s="24">
        <v>-73530</v>
      </c>
      <c r="I65" s="24">
        <v>-76420</v>
      </c>
      <c r="J65" s="37" t="s">
        <v>90</v>
      </c>
      <c r="K65" s="159" t="s">
        <v>91</v>
      </c>
      <c r="L65" s="24">
        <v>-74471</v>
      </c>
      <c r="M65" s="24">
        <v>-77149</v>
      </c>
      <c r="N65" s="24">
        <v>-75043</v>
      </c>
      <c r="O65" s="24">
        <v>-69122</v>
      </c>
      <c r="P65" s="24">
        <v>-76222</v>
      </c>
      <c r="Q65" s="24">
        <v>-78948</v>
      </c>
      <c r="R65" s="24">
        <v>-80962</v>
      </c>
      <c r="S65" s="24">
        <v>-80081</v>
      </c>
      <c r="T65" s="24">
        <v>-75753</v>
      </c>
      <c r="U65" s="24">
        <v>-76552</v>
      </c>
      <c r="V65" s="24">
        <v>-78381</v>
      </c>
      <c r="W65" s="24">
        <v>-83819</v>
      </c>
      <c r="X65" s="24">
        <v>-92018</v>
      </c>
      <c r="Y65" s="24">
        <v>-86616</v>
      </c>
      <c r="Z65" s="24">
        <v>-88857</v>
      </c>
      <c r="AA65" s="24">
        <v>-85549</v>
      </c>
      <c r="AB65" s="24">
        <v>-82983</v>
      </c>
      <c r="AC65" s="24">
        <v>-79194</v>
      </c>
    </row>
    <row r="66" spans="1:29">
      <c r="A66" s="21" t="s">
        <v>553</v>
      </c>
      <c r="B66" s="159" t="s">
        <v>554</v>
      </c>
      <c r="C66" s="24">
        <v>-44590</v>
      </c>
      <c r="D66" s="24">
        <v>-69002</v>
      </c>
      <c r="E66" s="24">
        <v>-28541</v>
      </c>
      <c r="F66" s="24">
        <v>-58977</v>
      </c>
      <c r="G66" s="24">
        <v>-53321</v>
      </c>
      <c r="H66" s="24">
        <v>-52523</v>
      </c>
      <c r="I66" s="24">
        <v>-50917</v>
      </c>
      <c r="J66" s="37" t="s">
        <v>92</v>
      </c>
      <c r="K66" s="159" t="s">
        <v>93</v>
      </c>
      <c r="L66" s="24">
        <v>-6245</v>
      </c>
      <c r="M66" s="24">
        <v>-4358</v>
      </c>
      <c r="N66" s="24">
        <v>-4917</v>
      </c>
      <c r="O66" s="24">
        <v>-6277</v>
      </c>
      <c r="P66" s="24">
        <v>-6021</v>
      </c>
      <c r="Q66" s="24">
        <v>-4419</v>
      </c>
      <c r="R66" s="24">
        <v>-4557</v>
      </c>
      <c r="S66" s="24">
        <v>-5156</v>
      </c>
      <c r="T66" s="24">
        <v>-4274</v>
      </c>
      <c r="U66" s="24">
        <v>-4301</v>
      </c>
      <c r="V66" s="24">
        <v>-4551</v>
      </c>
      <c r="W66" s="24">
        <v>-3707</v>
      </c>
      <c r="X66" s="24">
        <v>-3284</v>
      </c>
      <c r="Y66" s="24">
        <v>-2669</v>
      </c>
      <c r="Z66" s="24">
        <v>-4367</v>
      </c>
      <c r="AA66" s="24">
        <v>-3447</v>
      </c>
      <c r="AB66" s="24">
        <v>-3941</v>
      </c>
      <c r="AC66" s="24">
        <v>-3212</v>
      </c>
    </row>
    <row r="67" spans="1:29">
      <c r="A67" s="280" t="s">
        <v>555</v>
      </c>
      <c r="B67" s="159" t="s">
        <v>556</v>
      </c>
      <c r="C67" s="24">
        <v>-1295</v>
      </c>
      <c r="D67" s="24">
        <v>-1342</v>
      </c>
      <c r="E67" s="24">
        <v>-1356</v>
      </c>
      <c r="F67" s="24">
        <v>-1517</v>
      </c>
      <c r="G67" s="24">
        <v>-1648</v>
      </c>
      <c r="H67" s="24">
        <v>-1675</v>
      </c>
      <c r="I67" s="24">
        <v>-1678</v>
      </c>
      <c r="J67" s="37" t="s">
        <v>94</v>
      </c>
      <c r="K67" s="159" t="s">
        <v>95</v>
      </c>
      <c r="L67" s="24">
        <v>-7820</v>
      </c>
      <c r="M67" s="24">
        <v>-12681</v>
      </c>
      <c r="N67" s="24">
        <v>-3939</v>
      </c>
      <c r="O67" s="24">
        <v>-12165</v>
      </c>
      <c r="P67" s="24">
        <v>-14563</v>
      </c>
      <c r="Q67" s="24">
        <v>-13829</v>
      </c>
      <c r="R67" s="24">
        <v>-15172</v>
      </c>
      <c r="S67" s="24">
        <v>-17293</v>
      </c>
      <c r="T67" s="24">
        <v>-16830</v>
      </c>
      <c r="U67" s="24">
        <v>-19171</v>
      </c>
      <c r="V67" s="24">
        <v>-20542</v>
      </c>
      <c r="W67" s="24">
        <v>-19497</v>
      </c>
      <c r="X67" s="24">
        <v>-20962</v>
      </c>
      <c r="Y67" s="24">
        <v>-19350</v>
      </c>
      <c r="Z67" s="24">
        <v>-23246</v>
      </c>
      <c r="AA67" s="24">
        <v>-19590</v>
      </c>
      <c r="AB67" s="24">
        <v>-14030</v>
      </c>
      <c r="AC67" s="24">
        <v>-10322</v>
      </c>
    </row>
    <row r="68" spans="1:29">
      <c r="A68" s="21" t="s">
        <v>557</v>
      </c>
      <c r="B68" s="159" t="s">
        <v>558</v>
      </c>
      <c r="C68" s="24">
        <v>-4538</v>
      </c>
      <c r="D68" s="24">
        <v>-6245</v>
      </c>
      <c r="E68" s="24">
        <v>-4358</v>
      </c>
      <c r="F68" s="24">
        <v>-4917</v>
      </c>
      <c r="G68" s="24">
        <v>-6277</v>
      </c>
      <c r="H68" s="24">
        <v>-6021</v>
      </c>
      <c r="I68" s="24">
        <v>-4419</v>
      </c>
      <c r="J68" s="21" t="s">
        <v>417</v>
      </c>
      <c r="K68" s="55" t="s">
        <v>418</v>
      </c>
      <c r="L68" s="24">
        <v>-22422</v>
      </c>
      <c r="M68" s="24">
        <v>-23112</v>
      </c>
      <c r="N68" s="24">
        <v>-23078</v>
      </c>
      <c r="O68" s="24">
        <v>-23577</v>
      </c>
      <c r="P68" s="24">
        <v>-12857</v>
      </c>
      <c r="Q68" s="24">
        <v>-13865</v>
      </c>
      <c r="R68" s="24">
        <v>-19015</v>
      </c>
      <c r="S68" s="24">
        <v>-20516</v>
      </c>
      <c r="T68" s="24">
        <v>-21756</v>
      </c>
      <c r="U68" s="24">
        <v>-18509</v>
      </c>
      <c r="V68" s="24">
        <v>-12207</v>
      </c>
      <c r="W68" s="24">
        <v>1</v>
      </c>
      <c r="X68" s="24">
        <v>-1</v>
      </c>
      <c r="Y68" s="24">
        <v>0</v>
      </c>
      <c r="Z68" s="24">
        <v>0</v>
      </c>
      <c r="AA68" s="24">
        <v>0</v>
      </c>
      <c r="AB68" s="24">
        <v>0</v>
      </c>
      <c r="AC68" s="24">
        <v>0</v>
      </c>
    </row>
    <row r="69" spans="1:29" ht="26.4">
      <c r="A69" s="21"/>
      <c r="B69" s="159"/>
      <c r="C69" s="24"/>
      <c r="D69" s="24"/>
      <c r="E69" s="24"/>
      <c r="F69" s="24"/>
      <c r="G69" s="24"/>
      <c r="H69" s="24"/>
      <c r="I69" s="24"/>
      <c r="J69" s="22" t="s">
        <v>111</v>
      </c>
      <c r="K69" s="55" t="s">
        <v>112</v>
      </c>
      <c r="L69" s="24">
        <v>-1606</v>
      </c>
      <c r="M69" s="24">
        <v>-1663</v>
      </c>
      <c r="N69" s="24">
        <v>-1117</v>
      </c>
      <c r="O69" s="24">
        <v>0</v>
      </c>
      <c r="P69" s="24">
        <v>0</v>
      </c>
      <c r="Q69" s="24">
        <v>0</v>
      </c>
      <c r="R69" s="24">
        <v>0</v>
      </c>
      <c r="S69" s="24">
        <v>117</v>
      </c>
      <c r="T69" s="24">
        <v>-60</v>
      </c>
      <c r="U69" s="24">
        <v>-57</v>
      </c>
      <c r="V69" s="24">
        <v>-55</v>
      </c>
      <c r="W69" s="24">
        <v>-57</v>
      </c>
      <c r="X69" s="24">
        <v>-1470</v>
      </c>
      <c r="Y69" s="24">
        <v>-6111</v>
      </c>
      <c r="Z69" s="24">
        <v>-11962</v>
      </c>
      <c r="AA69" s="24">
        <v>-18699</v>
      </c>
      <c r="AB69" s="24">
        <v>-12778</v>
      </c>
      <c r="AC69" s="24">
        <v>-12556</v>
      </c>
    </row>
    <row r="70" spans="1:29" ht="28.5" customHeight="1" thickBot="1">
      <c r="A70" s="21" t="s">
        <v>563</v>
      </c>
      <c r="B70" s="55" t="s">
        <v>482</v>
      </c>
      <c r="C70" s="24">
        <v>-20266</v>
      </c>
      <c r="D70" s="24">
        <v>-22422</v>
      </c>
      <c r="E70" s="24">
        <v>-23112</v>
      </c>
      <c r="F70" s="24">
        <v>-23078</v>
      </c>
      <c r="G70" s="24">
        <v>-23577</v>
      </c>
      <c r="H70" s="24">
        <v>-12857</v>
      </c>
      <c r="I70" s="24">
        <v>-13865</v>
      </c>
      <c r="J70" s="33"/>
      <c r="K70" s="158"/>
      <c r="L70" s="38">
        <v>-217734</v>
      </c>
      <c r="M70" s="38">
        <v>-185118</v>
      </c>
      <c r="N70" s="38">
        <v>-179170</v>
      </c>
      <c r="O70" s="38">
        <v>-190034</v>
      </c>
      <c r="P70" s="38">
        <v>-183732</v>
      </c>
      <c r="Q70" s="38">
        <v>-185538</v>
      </c>
      <c r="R70" s="38">
        <v>-191911</v>
      </c>
      <c r="S70" s="38">
        <v>-191832</v>
      </c>
      <c r="T70" s="38">
        <v>-187551</v>
      </c>
      <c r="U70" s="38">
        <v>-187117</v>
      </c>
      <c r="V70" s="38">
        <v>-176796</v>
      </c>
      <c r="W70" s="38">
        <v>-159455</v>
      </c>
      <c r="X70" s="38">
        <v>-161929</v>
      </c>
      <c r="Y70" s="38">
        <v>-148931</v>
      </c>
      <c r="Z70" s="38">
        <v>-179087</v>
      </c>
      <c r="AA70" s="38">
        <v>-180375</v>
      </c>
      <c r="AB70" s="38">
        <v>-162091</v>
      </c>
      <c r="AC70" s="38">
        <v>-155260</v>
      </c>
    </row>
    <row r="71" spans="1:29" ht="27" thickTop="1">
      <c r="A71" s="21" t="s">
        <v>111</v>
      </c>
      <c r="B71" s="55" t="s">
        <v>112</v>
      </c>
      <c r="C71" s="24">
        <v>-3658</v>
      </c>
      <c r="D71" s="24">
        <v>-1606</v>
      </c>
      <c r="E71" s="24">
        <v>-1663</v>
      </c>
      <c r="F71" s="24">
        <v>-1117</v>
      </c>
      <c r="G71" s="24">
        <v>0</v>
      </c>
      <c r="H71" s="24">
        <v>0</v>
      </c>
      <c r="I71" s="24">
        <v>0</v>
      </c>
      <c r="J71" s="197" t="s">
        <v>82</v>
      </c>
      <c r="K71" s="183" t="s">
        <v>83</v>
      </c>
      <c r="L71" s="199">
        <v>495578</v>
      </c>
      <c r="M71" s="199">
        <v>449912</v>
      </c>
      <c r="N71" s="199">
        <v>474671</v>
      </c>
      <c r="O71" s="199">
        <v>503783</v>
      </c>
      <c r="P71" s="199">
        <v>481475</v>
      </c>
      <c r="Q71" s="199">
        <v>466815</v>
      </c>
      <c r="R71" s="199">
        <v>463024</v>
      </c>
      <c r="S71" s="199">
        <v>467189</v>
      </c>
      <c r="T71" s="199">
        <v>460518</v>
      </c>
      <c r="U71" s="199">
        <v>435421</v>
      </c>
      <c r="V71" s="199">
        <v>426259</v>
      </c>
      <c r="W71" s="199">
        <v>405667</v>
      </c>
      <c r="X71" s="199">
        <v>337035</v>
      </c>
      <c r="Y71" s="199">
        <v>253686</v>
      </c>
      <c r="Z71" s="199">
        <v>275397</v>
      </c>
      <c r="AA71" s="199">
        <v>296062</v>
      </c>
      <c r="AB71" s="199">
        <v>276245</v>
      </c>
      <c r="AC71" s="199">
        <v>270580</v>
      </c>
    </row>
    <row r="72" spans="1:29" ht="14.4" thickBot="1">
      <c r="A72" s="33"/>
      <c r="B72" s="158"/>
      <c r="C72" s="38">
        <v>-197537</v>
      </c>
      <c r="D72" s="38">
        <v>-217734</v>
      </c>
      <c r="E72" s="38">
        <v>-185118</v>
      </c>
      <c r="F72" s="38">
        <v>-179170</v>
      </c>
      <c r="G72" s="38">
        <v>-190034</v>
      </c>
      <c r="H72" s="38">
        <v>-183732</v>
      </c>
      <c r="I72" s="38">
        <v>-185538</v>
      </c>
    </row>
    <row r="73" spans="1:29" ht="14.4" thickTop="1">
      <c r="A73" s="197" t="s">
        <v>82</v>
      </c>
      <c r="B73" s="183" t="s">
        <v>83</v>
      </c>
      <c r="C73" s="199">
        <v>507589</v>
      </c>
      <c r="D73" s="199">
        <v>495578</v>
      </c>
      <c r="E73" s="199">
        <v>449912</v>
      </c>
      <c r="F73" s="199">
        <v>474671</v>
      </c>
      <c r="G73" s="199">
        <v>503783</v>
      </c>
      <c r="H73" s="199">
        <v>481475</v>
      </c>
      <c r="I73" s="199">
        <v>466815</v>
      </c>
    </row>
    <row r="75" spans="1:29">
      <c r="A75" s="275" t="s">
        <v>566</v>
      </c>
    </row>
    <row r="76" spans="1:29">
      <c r="A76" s="275" t="s">
        <v>567</v>
      </c>
    </row>
    <row r="77" spans="1:29">
      <c r="A77" s="275"/>
    </row>
    <row r="78" spans="1:29">
      <c r="A78" s="275"/>
    </row>
    <row r="80" spans="1:29" ht="17.399999999999999">
      <c r="A80" s="240" t="s">
        <v>469</v>
      </c>
    </row>
    <row r="82" spans="1:29">
      <c r="A82" s="13" t="s">
        <v>2</v>
      </c>
      <c r="B82" s="13" t="s">
        <v>3</v>
      </c>
    </row>
    <row r="83" spans="1:29" ht="30.6" customHeight="1">
      <c r="A83" s="269" t="s">
        <v>82</v>
      </c>
      <c r="B83" s="269" t="s">
        <v>83</v>
      </c>
      <c r="C83" s="233" t="s">
        <v>11</v>
      </c>
      <c r="D83" s="233" t="s">
        <v>10</v>
      </c>
      <c r="E83" s="233" t="s">
        <v>9</v>
      </c>
      <c r="F83" s="233" t="s">
        <v>8</v>
      </c>
      <c r="G83" s="233" t="s">
        <v>7</v>
      </c>
      <c r="H83" s="233" t="s">
        <v>6</v>
      </c>
      <c r="I83" s="233" t="s">
        <v>373</v>
      </c>
      <c r="J83" s="233" t="s">
        <v>388</v>
      </c>
      <c r="K83" s="233" t="s">
        <v>413</v>
      </c>
      <c r="L83" s="233" t="s">
        <v>432</v>
      </c>
      <c r="M83" s="233" t="s">
        <v>446</v>
      </c>
      <c r="N83" s="233" t="s">
        <v>455</v>
      </c>
      <c r="O83" s="233" t="s">
        <v>458</v>
      </c>
      <c r="P83" s="233" t="s">
        <v>463</v>
      </c>
      <c r="Q83" s="233" t="s">
        <v>467</v>
      </c>
      <c r="R83" s="233" t="s">
        <v>471</v>
      </c>
      <c r="S83" s="233" t="s">
        <v>473</v>
      </c>
      <c r="T83" s="233">
        <v>43281</v>
      </c>
      <c r="U83" s="269" t="s">
        <v>82</v>
      </c>
      <c r="V83" s="269" t="s">
        <v>83</v>
      </c>
      <c r="W83" s="233" t="s">
        <v>458</v>
      </c>
      <c r="X83" s="233" t="s">
        <v>463</v>
      </c>
      <c r="Y83" s="233" t="s">
        <v>467</v>
      </c>
      <c r="Z83" s="233" t="s">
        <v>471</v>
      </c>
      <c r="AA83" s="233" t="s">
        <v>473</v>
      </c>
      <c r="AB83" s="233">
        <v>43281</v>
      </c>
      <c r="AC83" s="233">
        <v>43373</v>
      </c>
    </row>
    <row r="84" spans="1:29">
      <c r="A84" s="33" t="s">
        <v>12</v>
      </c>
      <c r="B84" s="246" t="s">
        <v>13</v>
      </c>
      <c r="C84" s="24"/>
      <c r="D84" s="24"/>
      <c r="E84" s="24"/>
      <c r="F84" s="24"/>
      <c r="G84" s="24"/>
      <c r="H84" s="24"/>
      <c r="I84" s="24"/>
      <c r="J84" s="24"/>
      <c r="K84" s="24"/>
      <c r="L84" s="24"/>
      <c r="M84" s="24"/>
      <c r="N84" s="24"/>
      <c r="O84" s="24"/>
      <c r="P84" s="24"/>
      <c r="Q84" s="24"/>
      <c r="R84" s="24"/>
      <c r="S84" s="24"/>
      <c r="T84" s="24"/>
      <c r="U84" s="33" t="s">
        <v>12</v>
      </c>
      <c r="V84" s="285" t="s">
        <v>13</v>
      </c>
      <c r="W84" s="24"/>
      <c r="X84" s="24"/>
      <c r="Y84" s="24"/>
      <c r="Z84" s="24"/>
      <c r="AA84" s="24"/>
      <c r="AB84" s="24"/>
      <c r="AC84" s="24"/>
    </row>
    <row r="85" spans="1:29">
      <c r="A85" s="22" t="s">
        <v>84</v>
      </c>
      <c r="B85" s="243" t="s">
        <v>85</v>
      </c>
      <c r="C85" s="24">
        <v>6705</v>
      </c>
      <c r="D85" s="24">
        <v>14132</v>
      </c>
      <c r="E85" s="24">
        <v>22233</v>
      </c>
      <c r="F85" s="24">
        <v>28790</v>
      </c>
      <c r="G85" s="24">
        <v>5521</v>
      </c>
      <c r="H85" s="24">
        <v>11178</v>
      </c>
      <c r="I85" s="24">
        <v>17705</v>
      </c>
      <c r="J85" s="24">
        <v>24445</v>
      </c>
      <c r="K85" s="24">
        <v>6378</v>
      </c>
      <c r="L85" s="24">
        <v>12955</v>
      </c>
      <c r="M85" s="24">
        <v>20661</v>
      </c>
      <c r="N85" s="24">
        <v>28086</v>
      </c>
      <c r="O85" s="24">
        <v>7106</v>
      </c>
      <c r="P85" s="24">
        <v>14452</v>
      </c>
      <c r="Q85" s="24">
        <v>21776</v>
      </c>
      <c r="R85" s="24">
        <v>29356</v>
      </c>
      <c r="S85" s="24">
        <v>8998</v>
      </c>
      <c r="T85" s="24">
        <v>11384</v>
      </c>
      <c r="U85" s="21" t="s">
        <v>84</v>
      </c>
      <c r="V85" s="284" t="s">
        <v>85</v>
      </c>
      <c r="W85" s="24">
        <v>7106</v>
      </c>
      <c r="X85" s="24">
        <v>14452</v>
      </c>
      <c r="Y85" s="24">
        <v>21776</v>
      </c>
      <c r="Z85" s="24">
        <v>29356</v>
      </c>
      <c r="AA85" s="24">
        <v>8998</v>
      </c>
      <c r="AB85" s="24">
        <v>11384</v>
      </c>
      <c r="AC85" s="24">
        <v>12051</v>
      </c>
    </row>
    <row r="86" spans="1:29" ht="39.6">
      <c r="A86" s="22" t="s">
        <v>86</v>
      </c>
      <c r="B86" s="243" t="s">
        <v>87</v>
      </c>
      <c r="C86" s="24">
        <v>64420</v>
      </c>
      <c r="D86" s="24">
        <v>134124</v>
      </c>
      <c r="E86" s="24">
        <v>210496</v>
      </c>
      <c r="F86" s="24">
        <v>285181</v>
      </c>
      <c r="G86" s="24">
        <v>66758</v>
      </c>
      <c r="H86" s="24">
        <v>146669</v>
      </c>
      <c r="I86" s="24">
        <v>236837</v>
      </c>
      <c r="J86" s="24">
        <v>326144</v>
      </c>
      <c r="K86" s="24">
        <v>87660</v>
      </c>
      <c r="L86" s="24">
        <v>177228</v>
      </c>
      <c r="M86" s="24">
        <v>269281</v>
      </c>
      <c r="N86" s="24">
        <v>367980</v>
      </c>
      <c r="O86" s="24">
        <v>88353</v>
      </c>
      <c r="P86" s="24">
        <v>180267</v>
      </c>
      <c r="Q86" s="24">
        <v>273344</v>
      </c>
      <c r="R86" s="24">
        <v>364729</v>
      </c>
      <c r="S86" s="24">
        <v>91624</v>
      </c>
      <c r="T86" s="24">
        <v>185675</v>
      </c>
      <c r="U86" s="21" t="s">
        <v>475</v>
      </c>
      <c r="V86" s="284" t="s">
        <v>476</v>
      </c>
      <c r="W86" s="24">
        <v>556366</v>
      </c>
      <c r="X86" s="24">
        <v>1125438</v>
      </c>
      <c r="Y86" s="24">
        <v>1704177</v>
      </c>
      <c r="Z86" s="24">
        <v>2239898</v>
      </c>
      <c r="AA86" s="24">
        <v>484616</v>
      </c>
      <c r="AB86" s="24">
        <v>1049815</v>
      </c>
      <c r="AC86" s="24">
        <v>1615207</v>
      </c>
    </row>
    <row r="87" spans="1:29" ht="39.6">
      <c r="A87" s="22" t="s">
        <v>475</v>
      </c>
      <c r="B87" s="243" t="s">
        <v>476</v>
      </c>
      <c r="C87" s="24">
        <v>280534</v>
      </c>
      <c r="D87" s="24">
        <v>572064</v>
      </c>
      <c r="E87" s="24">
        <v>889521</v>
      </c>
      <c r="F87" s="24">
        <v>1195057</v>
      </c>
      <c r="G87" s="24">
        <v>272080</v>
      </c>
      <c r="H87" s="24">
        <v>630483</v>
      </c>
      <c r="I87" s="24">
        <v>1047899</v>
      </c>
      <c r="J87" s="24">
        <v>1487688</v>
      </c>
      <c r="K87" s="24">
        <v>455148</v>
      </c>
      <c r="L87" s="24">
        <v>919338</v>
      </c>
      <c r="M87" s="24">
        <v>1392804</v>
      </c>
      <c r="N87" s="24">
        <v>1848346</v>
      </c>
      <c r="O87" s="24">
        <v>468013</v>
      </c>
      <c r="P87" s="24">
        <v>945171</v>
      </c>
      <c r="Q87" s="24">
        <v>1430833</v>
      </c>
      <c r="R87" s="24">
        <v>1875169</v>
      </c>
      <c r="S87" s="24">
        <v>392992</v>
      </c>
      <c r="T87" s="24">
        <v>864140</v>
      </c>
      <c r="U87" s="21" t="s">
        <v>549</v>
      </c>
      <c r="V87" s="286" t="s">
        <v>550</v>
      </c>
      <c r="W87" s="24">
        <v>1621</v>
      </c>
      <c r="X87" s="24">
        <v>3783</v>
      </c>
      <c r="Y87" s="24">
        <v>5782</v>
      </c>
      <c r="Z87" s="24">
        <v>8214</v>
      </c>
      <c r="AA87" s="24">
        <v>2082</v>
      </c>
      <c r="AB87" s="24">
        <v>4712</v>
      </c>
      <c r="AC87" s="24">
        <v>13180</v>
      </c>
    </row>
    <row r="88" spans="1:29">
      <c r="A88" s="37" t="s">
        <v>88</v>
      </c>
      <c r="B88" s="247" t="s">
        <v>89</v>
      </c>
      <c r="C88" s="24">
        <v>77535</v>
      </c>
      <c r="D88" s="24">
        <v>155107</v>
      </c>
      <c r="E88" s="24">
        <v>246836</v>
      </c>
      <c r="F88" s="24">
        <v>333563</v>
      </c>
      <c r="G88" s="24">
        <v>72575</v>
      </c>
      <c r="H88" s="24">
        <v>171142</v>
      </c>
      <c r="I88" s="24">
        <v>285540</v>
      </c>
      <c r="J88" s="24">
        <v>401252</v>
      </c>
      <c r="K88" s="24">
        <v>109197</v>
      </c>
      <c r="L88" s="24">
        <v>218497</v>
      </c>
      <c r="M88" s="24">
        <v>331515</v>
      </c>
      <c r="N88" s="24">
        <v>434845</v>
      </c>
      <c r="O88" s="24">
        <v>109629</v>
      </c>
      <c r="P88" s="24">
        <v>225126</v>
      </c>
      <c r="Q88" s="24">
        <v>344056</v>
      </c>
      <c r="R88" s="24">
        <v>431584</v>
      </c>
      <c r="S88" s="24">
        <v>85090</v>
      </c>
      <c r="T88" s="24">
        <v>183082</v>
      </c>
      <c r="U88" s="21" t="s">
        <v>551</v>
      </c>
      <c r="V88" s="286" t="s">
        <v>552</v>
      </c>
      <c r="W88" s="24">
        <v>232362</v>
      </c>
      <c r="X88" s="24">
        <v>463322</v>
      </c>
      <c r="Y88" s="24">
        <v>699932</v>
      </c>
      <c r="Z88" s="24">
        <v>809361</v>
      </c>
      <c r="AA88" s="24">
        <v>202241</v>
      </c>
      <c r="AB88" s="24">
        <v>441426</v>
      </c>
      <c r="AC88" s="24">
        <v>707103</v>
      </c>
    </row>
    <row r="89" spans="1:29">
      <c r="A89" s="37" t="s">
        <v>90</v>
      </c>
      <c r="B89" s="247" t="s">
        <v>91</v>
      </c>
      <c r="C89" s="24">
        <v>199683</v>
      </c>
      <c r="D89" s="24">
        <v>410414</v>
      </c>
      <c r="E89" s="24">
        <v>632989</v>
      </c>
      <c r="F89" s="24">
        <v>849232</v>
      </c>
      <c r="G89" s="24">
        <v>197529</v>
      </c>
      <c r="H89" s="24">
        <v>443760</v>
      </c>
      <c r="I89" s="24">
        <v>729619</v>
      </c>
      <c r="J89" s="24">
        <v>1034758</v>
      </c>
      <c r="K89" s="24">
        <v>326287</v>
      </c>
      <c r="L89" s="24">
        <v>660307</v>
      </c>
      <c r="M89" s="24">
        <v>998217</v>
      </c>
      <c r="N89" s="24">
        <v>1326685</v>
      </c>
      <c r="O89" s="24">
        <v>332017</v>
      </c>
      <c r="P89" s="24">
        <v>664938</v>
      </c>
      <c r="Q89" s="24">
        <v>1000440</v>
      </c>
      <c r="R89" s="24">
        <v>1323879</v>
      </c>
      <c r="S89" s="24">
        <v>291941</v>
      </c>
      <c r="T89" s="24">
        <v>613331</v>
      </c>
      <c r="U89" s="21" t="s">
        <v>553</v>
      </c>
      <c r="V89" s="286" t="s">
        <v>554</v>
      </c>
      <c r="W89" s="24">
        <v>297565</v>
      </c>
      <c r="X89" s="24">
        <v>606724</v>
      </c>
      <c r="Y89" s="24">
        <v>917532</v>
      </c>
      <c r="Z89" s="24">
        <v>1310271</v>
      </c>
      <c r="AA89" s="24">
        <v>266233</v>
      </c>
      <c r="AB89" s="24">
        <v>540225</v>
      </c>
      <c r="AC89" s="24">
        <v>807053</v>
      </c>
    </row>
    <row r="90" spans="1:29">
      <c r="A90" s="37" t="s">
        <v>92</v>
      </c>
      <c r="B90" s="247" t="s">
        <v>93</v>
      </c>
      <c r="C90" s="24">
        <v>2204</v>
      </c>
      <c r="D90" s="24">
        <v>4371</v>
      </c>
      <c r="E90" s="24">
        <v>6496</v>
      </c>
      <c r="F90" s="24">
        <v>8350</v>
      </c>
      <c r="G90" s="24">
        <v>1636</v>
      </c>
      <c r="H90" s="24">
        <v>3094</v>
      </c>
      <c r="I90" s="24">
        <v>4461</v>
      </c>
      <c r="J90" s="24">
        <v>5772</v>
      </c>
      <c r="K90" s="24">
        <v>1248</v>
      </c>
      <c r="L90" s="24">
        <v>2477</v>
      </c>
      <c r="M90" s="24">
        <v>3735</v>
      </c>
      <c r="N90" s="24">
        <v>5101</v>
      </c>
      <c r="O90" s="24">
        <v>1307</v>
      </c>
      <c r="P90" s="24">
        <v>2593</v>
      </c>
      <c r="Q90" s="24">
        <v>3841</v>
      </c>
      <c r="R90" s="24">
        <v>5008</v>
      </c>
      <c r="S90" s="24">
        <v>1127</v>
      </c>
      <c r="T90" s="24">
        <v>2205</v>
      </c>
      <c r="U90" s="280" t="s">
        <v>555</v>
      </c>
      <c r="V90" s="286" t="s">
        <v>556</v>
      </c>
      <c r="W90" s="24">
        <v>118265</v>
      </c>
      <c r="X90" s="24">
        <v>239811</v>
      </c>
      <c r="Y90" s="24">
        <v>365144</v>
      </c>
      <c r="Z90" s="24">
        <v>608729</v>
      </c>
      <c r="AA90" s="24">
        <v>101323</v>
      </c>
      <c r="AB90" s="24">
        <v>209359</v>
      </c>
      <c r="AC90" s="24">
        <v>320922</v>
      </c>
    </row>
    <row r="91" spans="1:29">
      <c r="A91" s="37" t="s">
        <v>94</v>
      </c>
      <c r="B91" s="247" t="s">
        <v>95</v>
      </c>
      <c r="C91" s="24">
        <v>1112</v>
      </c>
      <c r="D91" s="24">
        <v>2172</v>
      </c>
      <c r="E91" s="24">
        <v>3200</v>
      </c>
      <c r="F91" s="24">
        <v>3912</v>
      </c>
      <c r="G91" s="24">
        <v>340</v>
      </c>
      <c r="H91" s="24">
        <v>12487</v>
      </c>
      <c r="I91" s="24">
        <v>28279</v>
      </c>
      <c r="J91" s="24">
        <v>45906</v>
      </c>
      <c r="K91" s="24">
        <v>18416</v>
      </c>
      <c r="L91" s="24">
        <v>38057</v>
      </c>
      <c r="M91" s="24">
        <v>59337</v>
      </c>
      <c r="N91" s="24">
        <v>81715</v>
      </c>
      <c r="O91" s="24">
        <v>25060</v>
      </c>
      <c r="P91" s="24">
        <v>52514</v>
      </c>
      <c r="Q91" s="24">
        <v>82496</v>
      </c>
      <c r="R91" s="24">
        <v>114698</v>
      </c>
      <c r="S91" s="24">
        <v>14834</v>
      </c>
      <c r="T91" s="24">
        <v>65522</v>
      </c>
      <c r="U91" s="21" t="s">
        <v>557</v>
      </c>
      <c r="V91" s="284" t="s">
        <v>558</v>
      </c>
      <c r="W91" s="24">
        <v>1322</v>
      </c>
      <c r="X91" s="24">
        <v>2634</v>
      </c>
      <c r="Y91" s="24">
        <v>3930</v>
      </c>
      <c r="Z91" s="24">
        <v>5139</v>
      </c>
      <c r="AA91" s="24">
        <v>1156</v>
      </c>
      <c r="AB91" s="24">
        <v>2281</v>
      </c>
      <c r="AC91" s="24">
        <v>3435</v>
      </c>
    </row>
    <row r="92" spans="1:29" ht="39.6">
      <c r="A92" s="22" t="s">
        <v>477</v>
      </c>
      <c r="B92" s="243" t="s">
        <v>478</v>
      </c>
      <c r="C92" s="24"/>
      <c r="D92" s="24"/>
      <c r="E92" s="24"/>
      <c r="F92" s="24"/>
      <c r="G92" s="24"/>
      <c r="H92" s="24"/>
      <c r="I92" s="24"/>
      <c r="J92" s="24"/>
      <c r="K92" s="24"/>
      <c r="L92" s="24"/>
      <c r="M92" s="24"/>
      <c r="N92" s="24"/>
      <c r="O92" s="24"/>
      <c r="P92" s="24"/>
      <c r="Q92" s="24"/>
      <c r="R92" s="24"/>
      <c r="S92" s="24">
        <v>21043</v>
      </c>
      <c r="T92" s="24">
        <v>40607</v>
      </c>
      <c r="U92" s="21" t="s">
        <v>559</v>
      </c>
      <c r="V92" s="284" t="s">
        <v>560</v>
      </c>
      <c r="W92" s="24">
        <v>23496</v>
      </c>
      <c r="X92" s="24">
        <v>48975</v>
      </c>
      <c r="Y92" s="24">
        <v>77001</v>
      </c>
      <c r="Z92" s="24">
        <v>106913</v>
      </c>
      <c r="AA92" s="24">
        <v>12904</v>
      </c>
      <c r="AB92" s="24">
        <v>61171</v>
      </c>
      <c r="AC92" s="24">
        <v>84436</v>
      </c>
    </row>
    <row r="93" spans="1:29" ht="39.6">
      <c r="A93" s="22" t="s">
        <v>479</v>
      </c>
      <c r="B93" s="243" t="s">
        <v>480</v>
      </c>
      <c r="C93" s="24"/>
      <c r="D93" s="24"/>
      <c r="E93" s="24"/>
      <c r="F93" s="24"/>
      <c r="G93" s="24"/>
      <c r="H93" s="24"/>
      <c r="I93" s="24"/>
      <c r="J93" s="24"/>
      <c r="K93" s="24"/>
      <c r="L93" s="24"/>
      <c r="M93" s="24"/>
      <c r="N93" s="24"/>
      <c r="O93" s="24"/>
      <c r="P93" s="24"/>
      <c r="Q93" s="24"/>
      <c r="R93" s="24"/>
      <c r="S93" s="24">
        <v>58063</v>
      </c>
      <c r="T93" s="24">
        <v>121450</v>
      </c>
      <c r="U93" s="21" t="s">
        <v>477</v>
      </c>
      <c r="V93" s="284" t="s">
        <v>478</v>
      </c>
      <c r="W93" s="24"/>
      <c r="X93" s="24"/>
      <c r="Y93" s="24"/>
      <c r="Z93" s="24"/>
      <c r="AA93" s="24">
        <v>21043</v>
      </c>
      <c r="AB93" s="24">
        <v>40607</v>
      </c>
      <c r="AC93" s="24">
        <v>59445</v>
      </c>
    </row>
    <row r="94" spans="1:29" ht="39.6">
      <c r="A94" s="21" t="s">
        <v>481</v>
      </c>
      <c r="B94" s="243" t="s">
        <v>482</v>
      </c>
      <c r="C94" s="24">
        <v>7810</v>
      </c>
      <c r="D94" s="24">
        <v>9024</v>
      </c>
      <c r="E94" s="24">
        <v>9024</v>
      </c>
      <c r="F94" s="24">
        <v>9024</v>
      </c>
      <c r="G94" s="24">
        <v>0</v>
      </c>
      <c r="H94" s="24">
        <v>396</v>
      </c>
      <c r="I94" s="24">
        <v>979</v>
      </c>
      <c r="J94" s="24">
        <v>15197</v>
      </c>
      <c r="K94" s="24">
        <v>14234</v>
      </c>
      <c r="L94" s="24">
        <v>39647</v>
      </c>
      <c r="M94" s="24">
        <v>59941</v>
      </c>
      <c r="N94" s="24">
        <v>78754</v>
      </c>
      <c r="O94" s="24">
        <v>13676</v>
      </c>
      <c r="P94" s="24">
        <v>27542</v>
      </c>
      <c r="Q94" s="24">
        <v>54267</v>
      </c>
      <c r="R94" s="24">
        <v>80978</v>
      </c>
      <c r="S94" s="24">
        <v>27058</v>
      </c>
      <c r="T94" s="24">
        <v>54251</v>
      </c>
      <c r="U94" s="21" t="s">
        <v>479</v>
      </c>
      <c r="V94" s="284" t="s">
        <v>480</v>
      </c>
      <c r="W94" s="24"/>
      <c r="X94" s="24"/>
      <c r="Y94" s="24"/>
      <c r="Z94" s="24"/>
      <c r="AA94" s="24">
        <v>58063</v>
      </c>
      <c r="AB94" s="24">
        <v>121450</v>
      </c>
      <c r="AC94" s="24">
        <v>181977</v>
      </c>
    </row>
    <row r="95" spans="1:29" ht="39.6">
      <c r="A95" s="22" t="s">
        <v>96</v>
      </c>
      <c r="B95" s="243" t="s">
        <v>97</v>
      </c>
      <c r="C95" s="24">
        <v>11826</v>
      </c>
      <c r="D95" s="24">
        <v>23533</v>
      </c>
      <c r="E95" s="24">
        <v>42851</v>
      </c>
      <c r="F95" s="24">
        <v>55797</v>
      </c>
      <c r="G95" s="24">
        <v>6120</v>
      </c>
      <c r="H95" s="24">
        <v>7559</v>
      </c>
      <c r="I95" s="24">
        <v>7559</v>
      </c>
      <c r="J95" s="24">
        <v>7559</v>
      </c>
      <c r="K95" s="24">
        <v>0</v>
      </c>
      <c r="L95" s="24">
        <v>0</v>
      </c>
      <c r="M95" s="24">
        <v>0</v>
      </c>
      <c r="N95" s="24">
        <v>0</v>
      </c>
      <c r="O95" s="24">
        <v>0</v>
      </c>
      <c r="P95" s="24">
        <v>0</v>
      </c>
      <c r="Q95" s="24">
        <v>0</v>
      </c>
      <c r="R95" s="24"/>
      <c r="S95" s="24"/>
      <c r="T95" s="24">
        <v>0</v>
      </c>
      <c r="U95" s="21" t="s">
        <v>483</v>
      </c>
      <c r="V95" s="284" t="s">
        <v>484</v>
      </c>
      <c r="W95" s="24"/>
      <c r="X95" s="24"/>
      <c r="Y95" s="24"/>
      <c r="Z95" s="24"/>
      <c r="AA95" s="24">
        <v>87</v>
      </c>
      <c r="AB95" s="24">
        <v>243</v>
      </c>
      <c r="AC95" s="24">
        <v>453</v>
      </c>
    </row>
    <row r="96" spans="1:29" ht="39.6">
      <c r="A96" s="22" t="s">
        <v>98</v>
      </c>
      <c r="B96" s="243" t="s">
        <v>99</v>
      </c>
      <c r="C96" s="24">
        <v>54545</v>
      </c>
      <c r="D96" s="24">
        <v>111299</v>
      </c>
      <c r="E96" s="24">
        <v>166488</v>
      </c>
      <c r="F96" s="24">
        <v>221248</v>
      </c>
      <c r="G96" s="24">
        <v>52138</v>
      </c>
      <c r="H96" s="24">
        <v>105296</v>
      </c>
      <c r="I96" s="24">
        <v>155724</v>
      </c>
      <c r="J96" s="24">
        <v>208725</v>
      </c>
      <c r="K96" s="24">
        <v>59118</v>
      </c>
      <c r="L96" s="24">
        <v>121439</v>
      </c>
      <c r="M96" s="24">
        <v>186941</v>
      </c>
      <c r="N96" s="24">
        <v>261397</v>
      </c>
      <c r="O96" s="24">
        <v>75205</v>
      </c>
      <c r="P96" s="24">
        <v>150128</v>
      </c>
      <c r="Q96" s="24">
        <v>231157</v>
      </c>
      <c r="R96" s="24">
        <v>314986</v>
      </c>
      <c r="S96" s="24">
        <v>0</v>
      </c>
      <c r="T96" s="24">
        <v>0</v>
      </c>
      <c r="U96" s="21" t="s">
        <v>485</v>
      </c>
      <c r="V96" s="284" t="s">
        <v>486</v>
      </c>
      <c r="W96" s="24"/>
      <c r="X96" s="24"/>
      <c r="Y96" s="24"/>
      <c r="Z96" s="24"/>
      <c r="AA96" s="24">
        <v>35165</v>
      </c>
      <c r="AB96" s="24">
        <v>70592</v>
      </c>
      <c r="AC96" s="24">
        <v>104517</v>
      </c>
    </row>
    <row r="97" spans="1:29" ht="39.6">
      <c r="A97" s="37" t="s">
        <v>100</v>
      </c>
      <c r="B97" s="247" t="s">
        <v>101</v>
      </c>
      <c r="C97" s="24">
        <v>6398</v>
      </c>
      <c r="D97" s="24">
        <v>7826</v>
      </c>
      <c r="E97" s="24">
        <v>9679</v>
      </c>
      <c r="F97" s="24">
        <v>10716</v>
      </c>
      <c r="G97" s="24">
        <v>1271</v>
      </c>
      <c r="H97" s="24">
        <v>1956</v>
      </c>
      <c r="I97" s="24">
        <v>1956</v>
      </c>
      <c r="J97" s="24">
        <v>1956</v>
      </c>
      <c r="K97" s="24">
        <v>0</v>
      </c>
      <c r="L97" s="24">
        <v>0</v>
      </c>
      <c r="M97" s="24">
        <v>0</v>
      </c>
      <c r="N97" s="24">
        <v>0</v>
      </c>
      <c r="O97" s="24">
        <v>0</v>
      </c>
      <c r="P97" s="24">
        <v>0</v>
      </c>
      <c r="Q97" s="24">
        <v>0</v>
      </c>
      <c r="R97" s="24">
        <v>0</v>
      </c>
      <c r="S97" s="24">
        <v>0</v>
      </c>
      <c r="T97" s="24">
        <v>0</v>
      </c>
      <c r="U97" s="21" t="s">
        <v>481</v>
      </c>
      <c r="V97" s="284" t="s">
        <v>482</v>
      </c>
      <c r="W97" s="24">
        <v>13676</v>
      </c>
      <c r="X97" s="24">
        <v>27542</v>
      </c>
      <c r="Y97" s="24">
        <v>54267</v>
      </c>
      <c r="Z97" s="24">
        <v>80978</v>
      </c>
      <c r="AA97" s="24">
        <v>27058</v>
      </c>
      <c r="AB97" s="24">
        <v>54251</v>
      </c>
      <c r="AC97" s="24">
        <v>79818</v>
      </c>
    </row>
    <row r="98" spans="1:29" ht="26.4">
      <c r="A98" s="37" t="s">
        <v>102</v>
      </c>
      <c r="B98" s="247" t="s">
        <v>103</v>
      </c>
      <c r="C98" s="24">
        <v>48147</v>
      </c>
      <c r="D98" s="24">
        <v>103473</v>
      </c>
      <c r="E98" s="24">
        <v>156809</v>
      </c>
      <c r="F98" s="24">
        <v>210532</v>
      </c>
      <c r="G98" s="24">
        <v>50867</v>
      </c>
      <c r="H98" s="24">
        <v>103340</v>
      </c>
      <c r="I98" s="24">
        <v>153768</v>
      </c>
      <c r="J98" s="24">
        <v>206769</v>
      </c>
      <c r="K98" s="24">
        <v>59118</v>
      </c>
      <c r="L98" s="24">
        <v>121439</v>
      </c>
      <c r="M98" s="24">
        <v>186941</v>
      </c>
      <c r="N98" s="24">
        <v>261397</v>
      </c>
      <c r="O98" s="24">
        <v>75205</v>
      </c>
      <c r="P98" s="24">
        <v>150128</v>
      </c>
      <c r="Q98" s="24">
        <v>231157</v>
      </c>
      <c r="R98" s="24">
        <v>314986</v>
      </c>
      <c r="S98" s="24">
        <v>0</v>
      </c>
      <c r="T98" s="24">
        <v>0</v>
      </c>
      <c r="U98" s="21" t="s">
        <v>561</v>
      </c>
      <c r="V98" s="284" t="s">
        <v>562</v>
      </c>
      <c r="W98" s="24">
        <v>75205</v>
      </c>
      <c r="X98" s="24">
        <v>150128</v>
      </c>
      <c r="Y98" s="24">
        <v>231157</v>
      </c>
      <c r="Z98" s="24">
        <v>314986</v>
      </c>
      <c r="AA98" s="24"/>
      <c r="AB98" s="24"/>
      <c r="AC98" s="24"/>
    </row>
    <row r="99" spans="1:29" ht="26.4">
      <c r="A99" s="22" t="s">
        <v>483</v>
      </c>
      <c r="B99" s="243" t="s">
        <v>484</v>
      </c>
      <c r="C99" s="24"/>
      <c r="D99" s="24"/>
      <c r="E99" s="24"/>
      <c r="F99" s="24"/>
      <c r="G99" s="24"/>
      <c r="H99" s="24"/>
      <c r="I99" s="24"/>
      <c r="J99" s="24"/>
      <c r="K99" s="24"/>
      <c r="L99" s="24"/>
      <c r="M99" s="24"/>
      <c r="N99" s="24"/>
      <c r="O99" s="24"/>
      <c r="P99" s="24"/>
      <c r="Q99" s="24"/>
      <c r="R99" s="24"/>
      <c r="S99" s="24">
        <v>87</v>
      </c>
      <c r="T99" s="24">
        <v>243</v>
      </c>
    </row>
    <row r="100" spans="1:29" ht="26.4">
      <c r="A100" s="22" t="s">
        <v>485</v>
      </c>
      <c r="B100" s="243" t="s">
        <v>486</v>
      </c>
      <c r="C100" s="24"/>
      <c r="D100" s="24"/>
      <c r="E100" s="24"/>
      <c r="F100" s="24"/>
      <c r="G100" s="24"/>
      <c r="H100" s="24"/>
      <c r="I100" s="24"/>
      <c r="J100" s="24"/>
      <c r="K100" s="24"/>
      <c r="L100" s="24"/>
      <c r="M100" s="24"/>
      <c r="N100" s="24"/>
      <c r="O100" s="24"/>
      <c r="P100" s="24"/>
      <c r="Q100" s="24"/>
      <c r="R100" s="24"/>
      <c r="S100" s="24">
        <v>35165</v>
      </c>
      <c r="T100" s="24">
        <v>70592</v>
      </c>
      <c r="U100" s="281"/>
      <c r="V100" s="24"/>
      <c r="W100" s="24"/>
      <c r="X100" s="24"/>
      <c r="Y100" s="24"/>
      <c r="Z100" s="24"/>
      <c r="AA100" s="24"/>
      <c r="AB100" s="24"/>
      <c r="AC100" s="24"/>
    </row>
    <row r="101" spans="1:29">
      <c r="A101" s="288"/>
      <c r="B101" s="289"/>
      <c r="C101" s="290">
        <v>425840</v>
      </c>
      <c r="D101" s="290">
        <v>864176</v>
      </c>
      <c r="E101" s="290">
        <v>1340613</v>
      </c>
      <c r="F101" s="290">
        <v>1795097</v>
      </c>
      <c r="G101" s="290">
        <v>402617</v>
      </c>
      <c r="H101" s="290">
        <v>901581</v>
      </c>
      <c r="I101" s="290">
        <v>1466703</v>
      </c>
      <c r="J101" s="290">
        <v>2069758</v>
      </c>
      <c r="K101" s="290">
        <v>622538</v>
      </c>
      <c r="L101" s="290">
        <v>1270607</v>
      </c>
      <c r="M101" s="290">
        <v>1929628</v>
      </c>
      <c r="N101" s="290">
        <v>2584563</v>
      </c>
      <c r="O101" s="290">
        <v>652353</v>
      </c>
      <c r="P101" s="290">
        <v>1317560</v>
      </c>
      <c r="Q101" s="290">
        <v>2011377</v>
      </c>
      <c r="R101" s="290">
        <v>2665218</v>
      </c>
      <c r="S101" s="290">
        <v>635030</v>
      </c>
      <c r="T101" s="290">
        <v>1348342</v>
      </c>
      <c r="U101" s="288"/>
      <c r="V101" s="288"/>
      <c r="W101" s="290">
        <v>652353</v>
      </c>
      <c r="X101" s="290">
        <v>1317560</v>
      </c>
      <c r="Y101" s="290">
        <v>2011377</v>
      </c>
      <c r="Z101" s="290">
        <v>2665218</v>
      </c>
      <c r="AA101" s="290">
        <v>635030</v>
      </c>
      <c r="AB101" s="290">
        <v>1348342</v>
      </c>
      <c r="AC101" s="290">
        <v>2053468</v>
      </c>
    </row>
    <row r="102" spans="1:29">
      <c r="A102" s="33" t="s">
        <v>104</v>
      </c>
      <c r="B102" s="246" t="s">
        <v>15</v>
      </c>
      <c r="C102" s="24"/>
      <c r="D102" s="24"/>
      <c r="E102" s="24"/>
      <c r="F102" s="24"/>
      <c r="G102" s="24"/>
      <c r="H102" s="24"/>
      <c r="I102" s="24"/>
      <c r="J102" s="24"/>
      <c r="K102" s="24"/>
      <c r="L102" s="24"/>
      <c r="M102" s="24"/>
      <c r="N102" s="24"/>
      <c r="O102" s="24"/>
      <c r="P102" s="24"/>
      <c r="Q102" s="24"/>
      <c r="R102" s="24"/>
      <c r="S102" s="24"/>
      <c r="T102" s="24"/>
      <c r="U102" s="33" t="s">
        <v>104</v>
      </c>
      <c r="V102" s="285" t="s">
        <v>15</v>
      </c>
      <c r="W102" s="24"/>
      <c r="X102" s="24"/>
      <c r="Y102" s="24"/>
      <c r="Z102" s="24"/>
      <c r="AA102" s="24"/>
      <c r="AB102" s="24"/>
      <c r="AC102" s="24"/>
    </row>
    <row r="103" spans="1:29">
      <c r="A103" s="22" t="s">
        <v>105</v>
      </c>
      <c r="B103" s="243" t="s">
        <v>106</v>
      </c>
      <c r="C103" s="24">
        <v>-14957</v>
      </c>
      <c r="D103" s="24">
        <v>-29679</v>
      </c>
      <c r="E103" s="24">
        <v>-46085</v>
      </c>
      <c r="F103" s="24">
        <v>-59409</v>
      </c>
      <c r="G103" s="24">
        <v>-8089</v>
      </c>
      <c r="H103" s="24">
        <v>-22876</v>
      </c>
      <c r="I103" s="24">
        <v>-38338</v>
      </c>
      <c r="J103" s="24">
        <v>-66109</v>
      </c>
      <c r="K103" s="24">
        <v>-31924</v>
      </c>
      <c r="L103" s="24">
        <v>-54920</v>
      </c>
      <c r="M103" s="24">
        <v>-83185</v>
      </c>
      <c r="N103" s="24">
        <v>-105429</v>
      </c>
      <c r="O103" s="24">
        <v>-23129</v>
      </c>
      <c r="P103" s="24">
        <v>-44407</v>
      </c>
      <c r="Q103" s="24">
        <v>-69688</v>
      </c>
      <c r="R103" s="24">
        <v>-79015</v>
      </c>
      <c r="S103" s="24">
        <v>-20301</v>
      </c>
      <c r="T103" s="24">
        <v>-43003</v>
      </c>
      <c r="U103" s="21" t="s">
        <v>105</v>
      </c>
      <c r="V103" s="284" t="s">
        <v>106</v>
      </c>
      <c r="W103" s="24">
        <v>-23129</v>
      </c>
      <c r="X103" s="24">
        <v>-44407</v>
      </c>
      <c r="Y103" s="24">
        <v>-69688</v>
      </c>
      <c r="Z103" s="24">
        <v>-79015</v>
      </c>
      <c r="AA103" s="24">
        <v>-20301</v>
      </c>
      <c r="AB103" s="24">
        <v>-43003</v>
      </c>
      <c r="AC103" s="24">
        <v>-68746</v>
      </c>
    </row>
    <row r="104" spans="1:29" ht="26.4">
      <c r="A104" s="22" t="s">
        <v>107</v>
      </c>
      <c r="B104" s="243" t="s">
        <v>108</v>
      </c>
      <c r="C104" s="24">
        <v>-9699</v>
      </c>
      <c r="D104" s="24">
        <v>-17639</v>
      </c>
      <c r="E104" s="24">
        <v>-25342</v>
      </c>
      <c r="F104" s="24">
        <v>-32269</v>
      </c>
      <c r="G104" s="24">
        <v>-6165</v>
      </c>
      <c r="H104" s="24">
        <v>-9975</v>
      </c>
      <c r="I104" s="24">
        <v>-13367</v>
      </c>
      <c r="J104" s="24">
        <v>-16938</v>
      </c>
      <c r="K104" s="24">
        <v>-3489</v>
      </c>
      <c r="L104" s="24">
        <v>-6621</v>
      </c>
      <c r="M104" s="24">
        <v>-9638</v>
      </c>
      <c r="N104" s="24">
        <v>-12781</v>
      </c>
      <c r="O104" s="24">
        <v>-2959</v>
      </c>
      <c r="P104" s="24">
        <v>-5919</v>
      </c>
      <c r="Q104" s="24">
        <v>-8849</v>
      </c>
      <c r="R104" s="24">
        <v>-14043</v>
      </c>
      <c r="S104" s="24">
        <v>-795</v>
      </c>
      <c r="T104" s="24">
        <v>-35536</v>
      </c>
      <c r="U104" s="21" t="s">
        <v>107</v>
      </c>
      <c r="V104" s="284" t="s">
        <v>108</v>
      </c>
      <c r="W104" s="24">
        <v>-2959</v>
      </c>
      <c r="X104" s="24">
        <v>-5919</v>
      </c>
      <c r="Y104" s="24">
        <v>-8849</v>
      </c>
      <c r="Z104" s="24">
        <v>-14043</v>
      </c>
      <c r="AA104" s="24">
        <v>-795</v>
      </c>
      <c r="AB104" s="24">
        <v>-35536</v>
      </c>
      <c r="AC104" s="24">
        <v>-56333</v>
      </c>
    </row>
    <row r="105" spans="1:29">
      <c r="A105" s="22" t="s">
        <v>109</v>
      </c>
      <c r="B105" s="243" t="s">
        <v>110</v>
      </c>
      <c r="C105" s="24">
        <v>-118048</v>
      </c>
      <c r="D105" s="24">
        <v>-244699</v>
      </c>
      <c r="E105" s="24">
        <v>-382266</v>
      </c>
      <c r="F105" s="24">
        <v>-529140</v>
      </c>
      <c r="G105" s="24">
        <v>-128566</v>
      </c>
      <c r="H105" s="24">
        <v>-270427</v>
      </c>
      <c r="I105" s="24">
        <v>-410973</v>
      </c>
      <c r="J105" s="24">
        <v>-544165</v>
      </c>
      <c r="K105" s="24">
        <v>-133138</v>
      </c>
      <c r="L105" s="24">
        <v>-272745</v>
      </c>
      <c r="M105" s="24">
        <v>-412896</v>
      </c>
      <c r="N105" s="24">
        <v>-560405</v>
      </c>
      <c r="O105" s="24">
        <v>-145585</v>
      </c>
      <c r="P105" s="24">
        <v>-292222</v>
      </c>
      <c r="Q105" s="24">
        <v>-430468</v>
      </c>
      <c r="R105" s="24">
        <v>-570922</v>
      </c>
      <c r="S105" s="24">
        <v>-139247</v>
      </c>
      <c r="T105" s="24">
        <v>-275510</v>
      </c>
      <c r="U105" s="21" t="s">
        <v>109</v>
      </c>
      <c r="V105" s="284" t="s">
        <v>110</v>
      </c>
      <c r="W105" s="24">
        <v>-145585</v>
      </c>
      <c r="X105" s="24">
        <v>-292222</v>
      </c>
      <c r="Y105" s="24">
        <v>-430468</v>
      </c>
      <c r="Z105" s="24">
        <v>-570922</v>
      </c>
      <c r="AA105" s="24">
        <v>-139247</v>
      </c>
      <c r="AB105" s="24">
        <v>-275510</v>
      </c>
      <c r="AC105" s="24">
        <v>-402583</v>
      </c>
    </row>
    <row r="106" spans="1:29" ht="26.4">
      <c r="A106" s="37" t="s">
        <v>88</v>
      </c>
      <c r="B106" s="247" t="s">
        <v>89</v>
      </c>
      <c r="C106" s="24">
        <v>-25320</v>
      </c>
      <c r="D106" s="24">
        <v>-51017</v>
      </c>
      <c r="E106" s="24">
        <v>-79998</v>
      </c>
      <c r="F106" s="24">
        <v>-110402</v>
      </c>
      <c r="G106" s="24">
        <v>-19931</v>
      </c>
      <c r="H106" s="24">
        <v>-45528</v>
      </c>
      <c r="I106" s="24">
        <v>-79050</v>
      </c>
      <c r="J106" s="24">
        <v>-108768</v>
      </c>
      <c r="K106" s="24">
        <v>-33114</v>
      </c>
      <c r="L106" s="24">
        <v>-75864</v>
      </c>
      <c r="M106" s="24">
        <v>-113485</v>
      </c>
      <c r="N106" s="24">
        <v>-160303</v>
      </c>
      <c r="O106" s="24">
        <v>-48389</v>
      </c>
      <c r="P106" s="24">
        <v>-98220</v>
      </c>
      <c r="Q106" s="24">
        <v>-148902</v>
      </c>
      <c r="R106" s="24">
        <v>-205457</v>
      </c>
      <c r="S106" s="24">
        <v>-45059</v>
      </c>
      <c r="T106" s="24">
        <v>-92786</v>
      </c>
      <c r="U106" s="21" t="s">
        <v>549</v>
      </c>
      <c r="V106" s="284" t="s">
        <v>550</v>
      </c>
      <c r="W106" s="24">
        <v>-13829</v>
      </c>
      <c r="X106" s="24">
        <v>-28392</v>
      </c>
      <c r="Y106" s="24">
        <v>-40557</v>
      </c>
      <c r="Z106" s="24">
        <v>-44496</v>
      </c>
      <c r="AA106" s="24">
        <v>-31410</v>
      </c>
      <c r="AB106" s="24">
        <v>-20096</v>
      </c>
      <c r="AC106" s="24">
        <v>-31947</v>
      </c>
    </row>
    <row r="107" spans="1:29">
      <c r="A107" s="37" t="s">
        <v>90</v>
      </c>
      <c r="B107" s="247" t="s">
        <v>91</v>
      </c>
      <c r="C107" s="24">
        <v>-79194</v>
      </c>
      <c r="D107" s="24">
        <v>-162177</v>
      </c>
      <c r="E107" s="24">
        <v>-247726</v>
      </c>
      <c r="F107" s="24">
        <v>-336583</v>
      </c>
      <c r="G107" s="24">
        <v>-86616</v>
      </c>
      <c r="H107" s="24">
        <v>-178634</v>
      </c>
      <c r="I107" s="24">
        <v>-262453</v>
      </c>
      <c r="J107" s="24">
        <v>-340834</v>
      </c>
      <c r="K107" s="24">
        <v>-76552</v>
      </c>
      <c r="L107" s="24">
        <v>-152305</v>
      </c>
      <c r="M107" s="24">
        <v>-232386</v>
      </c>
      <c r="N107" s="24">
        <v>-313348</v>
      </c>
      <c r="O107" s="24">
        <v>-78948</v>
      </c>
      <c r="P107" s="24">
        <v>-155170</v>
      </c>
      <c r="Q107" s="24">
        <v>-224292</v>
      </c>
      <c r="R107" s="24">
        <v>-299335</v>
      </c>
      <c r="S107" s="24">
        <v>-77149</v>
      </c>
      <c r="T107" s="24">
        <v>-151620</v>
      </c>
      <c r="U107" s="21" t="s">
        <v>551</v>
      </c>
      <c r="V107" s="284" t="s">
        <v>552</v>
      </c>
      <c r="W107" s="24">
        <v>-76420</v>
      </c>
      <c r="X107" s="24">
        <v>-149950</v>
      </c>
      <c r="Y107" s="24">
        <v>-216433</v>
      </c>
      <c r="Z107" s="24">
        <v>-289054</v>
      </c>
      <c r="AA107" s="24">
        <v>-74938</v>
      </c>
      <c r="AB107" s="24">
        <v>-147268</v>
      </c>
      <c r="AC107" s="24">
        <v>-213362</v>
      </c>
    </row>
    <row r="108" spans="1:29">
      <c r="A108" s="37" t="s">
        <v>92</v>
      </c>
      <c r="B108" s="247" t="s">
        <v>93</v>
      </c>
      <c r="C108" s="24">
        <v>-3212</v>
      </c>
      <c r="D108" s="24">
        <v>-7153</v>
      </c>
      <c r="E108" s="24">
        <v>-10600</v>
      </c>
      <c r="F108" s="24">
        <v>-14967</v>
      </c>
      <c r="G108" s="24">
        <v>-2669</v>
      </c>
      <c r="H108" s="24">
        <v>-5953</v>
      </c>
      <c r="I108" s="24">
        <v>-9660</v>
      </c>
      <c r="J108" s="24">
        <v>-14211</v>
      </c>
      <c r="K108" s="24">
        <v>-4301</v>
      </c>
      <c r="L108" s="24">
        <v>-8575</v>
      </c>
      <c r="M108" s="24">
        <v>-13731</v>
      </c>
      <c r="N108" s="24">
        <v>-18288</v>
      </c>
      <c r="O108" s="24">
        <v>-4419</v>
      </c>
      <c r="P108" s="24">
        <v>-10440</v>
      </c>
      <c r="Q108" s="24">
        <v>-16717</v>
      </c>
      <c r="R108" s="24">
        <v>-21634</v>
      </c>
      <c r="S108" s="24">
        <v>-4358</v>
      </c>
      <c r="T108" s="24">
        <v>-10603</v>
      </c>
      <c r="U108" s="21" t="s">
        <v>553</v>
      </c>
      <c r="V108" s="286" t="s">
        <v>554</v>
      </c>
      <c r="W108" s="24">
        <v>-50917</v>
      </c>
      <c r="X108" s="24">
        <v>-103440</v>
      </c>
      <c r="Y108" s="24">
        <v>-156761</v>
      </c>
      <c r="Z108" s="24">
        <v>-215738</v>
      </c>
      <c r="AA108" s="24">
        <v>-28541</v>
      </c>
      <c r="AB108" s="24">
        <v>-97543</v>
      </c>
      <c r="AC108" s="24">
        <v>-142133</v>
      </c>
    </row>
    <row r="109" spans="1:29">
      <c r="A109" s="37" t="s">
        <v>94</v>
      </c>
      <c r="B109" s="247" t="s">
        <v>95</v>
      </c>
      <c r="C109" s="24">
        <v>-10322</v>
      </c>
      <c r="D109" s="24">
        <v>-24352</v>
      </c>
      <c r="E109" s="24">
        <v>-43942</v>
      </c>
      <c r="F109" s="24">
        <v>-67188</v>
      </c>
      <c r="G109" s="24">
        <v>-19350</v>
      </c>
      <c r="H109" s="24">
        <v>-40312</v>
      </c>
      <c r="I109" s="24">
        <v>-59810</v>
      </c>
      <c r="J109" s="24">
        <v>-80352</v>
      </c>
      <c r="K109" s="24">
        <v>-19171</v>
      </c>
      <c r="L109" s="24">
        <v>-36001</v>
      </c>
      <c r="M109" s="24">
        <v>-53294</v>
      </c>
      <c r="N109" s="24">
        <v>-68466</v>
      </c>
      <c r="O109" s="24">
        <v>-13829</v>
      </c>
      <c r="P109" s="24">
        <v>-28392</v>
      </c>
      <c r="Q109" s="24">
        <v>-40557</v>
      </c>
      <c r="R109" s="24">
        <v>-44496</v>
      </c>
      <c r="S109" s="24">
        <v>-12681</v>
      </c>
      <c r="T109" s="24">
        <v>-20501</v>
      </c>
      <c r="U109" s="280" t="s">
        <v>555</v>
      </c>
      <c r="V109" s="286" t="s">
        <v>556</v>
      </c>
      <c r="W109" s="24">
        <v>-1678</v>
      </c>
      <c r="X109" s="24">
        <v>-3353</v>
      </c>
      <c r="Y109" s="24">
        <v>-5001</v>
      </c>
      <c r="Z109" s="24">
        <v>-6518</v>
      </c>
      <c r="AA109" s="24">
        <v>-1356</v>
      </c>
      <c r="AB109" s="24">
        <v>-2698</v>
      </c>
      <c r="AC109" s="24">
        <v>-3993</v>
      </c>
    </row>
    <row r="110" spans="1:29" ht="26.4">
      <c r="A110" s="21" t="s">
        <v>417</v>
      </c>
      <c r="B110" s="243" t="s">
        <v>418</v>
      </c>
      <c r="C110" s="24">
        <v>0</v>
      </c>
      <c r="D110" s="24">
        <v>0</v>
      </c>
      <c r="E110" s="24">
        <v>0</v>
      </c>
      <c r="F110" s="24">
        <v>0</v>
      </c>
      <c r="G110" s="24">
        <v>0</v>
      </c>
      <c r="H110" s="24">
        <v>-1</v>
      </c>
      <c r="I110" s="24">
        <v>1</v>
      </c>
      <c r="J110" s="24">
        <v>-12206</v>
      </c>
      <c r="K110" s="24">
        <v>-18509</v>
      </c>
      <c r="L110" s="24">
        <v>-40265</v>
      </c>
      <c r="M110" s="24">
        <v>-60781</v>
      </c>
      <c r="N110" s="24">
        <v>-79796</v>
      </c>
      <c r="O110" s="24">
        <v>-13865</v>
      </c>
      <c r="P110" s="24">
        <v>-26722</v>
      </c>
      <c r="Q110" s="24">
        <v>-50299</v>
      </c>
      <c r="R110" s="24">
        <v>-73377</v>
      </c>
      <c r="S110" s="24">
        <v>-23112</v>
      </c>
      <c r="T110" s="24">
        <v>-45534</v>
      </c>
      <c r="U110" s="21" t="s">
        <v>557</v>
      </c>
      <c r="V110" s="286" t="s">
        <v>558</v>
      </c>
      <c r="W110" s="24">
        <v>-4419</v>
      </c>
      <c r="X110" s="24">
        <v>-10440</v>
      </c>
      <c r="Y110" s="24">
        <v>-16717</v>
      </c>
      <c r="Z110" s="24">
        <v>-21634</v>
      </c>
      <c r="AA110" s="24">
        <v>-4358</v>
      </c>
      <c r="AB110" s="24">
        <v>-10603</v>
      </c>
      <c r="AC110" s="24">
        <v>-15141</v>
      </c>
    </row>
    <row r="111" spans="1:29" ht="39.6">
      <c r="A111" s="22" t="s">
        <v>111</v>
      </c>
      <c r="B111" s="243" t="s">
        <v>112</v>
      </c>
      <c r="C111" s="24">
        <v>-12556</v>
      </c>
      <c r="D111" s="24">
        <v>-25334</v>
      </c>
      <c r="E111" s="24">
        <v>-44033</v>
      </c>
      <c r="F111" s="24">
        <v>-55995</v>
      </c>
      <c r="G111" s="24">
        <v>-6111</v>
      </c>
      <c r="H111" s="24">
        <v>-7581</v>
      </c>
      <c r="I111" s="24">
        <v>-7638</v>
      </c>
      <c r="J111" s="24">
        <v>-7693</v>
      </c>
      <c r="K111" s="24">
        <v>-57</v>
      </c>
      <c r="L111" s="24">
        <v>-117</v>
      </c>
      <c r="M111" s="24">
        <v>0</v>
      </c>
      <c r="N111" s="24">
        <v>0</v>
      </c>
      <c r="O111" s="24">
        <v>0</v>
      </c>
      <c r="P111" s="24">
        <v>0</v>
      </c>
      <c r="Q111" s="24">
        <v>0</v>
      </c>
      <c r="R111" s="24">
        <v>-1117</v>
      </c>
      <c r="S111" s="24">
        <v>-1663</v>
      </c>
      <c r="T111" s="24">
        <v>-3269</v>
      </c>
      <c r="U111" s="21" t="s">
        <v>563</v>
      </c>
      <c r="V111" s="284" t="s">
        <v>482</v>
      </c>
      <c r="W111" s="24">
        <v>-13865</v>
      </c>
      <c r="X111" s="24">
        <v>-26722</v>
      </c>
      <c r="Y111" s="24">
        <v>-50299</v>
      </c>
      <c r="Z111" s="24">
        <v>-73377</v>
      </c>
      <c r="AA111" s="24">
        <v>-23112</v>
      </c>
      <c r="AB111" s="24">
        <v>-45534</v>
      </c>
      <c r="AC111" s="24">
        <v>-65800</v>
      </c>
    </row>
    <row r="112" spans="1:29" ht="27" thickBot="1">
      <c r="A112" s="33"/>
      <c r="B112" s="246"/>
      <c r="C112" s="38">
        <v>-155260</v>
      </c>
      <c r="D112" s="38">
        <v>-317351</v>
      </c>
      <c r="E112" s="38">
        <v>-497726</v>
      </c>
      <c r="F112" s="38">
        <v>-676813</v>
      </c>
      <c r="G112" s="38">
        <v>-148931</v>
      </c>
      <c r="H112" s="38">
        <v>-310860</v>
      </c>
      <c r="I112" s="38">
        <v>-470315</v>
      </c>
      <c r="J112" s="38">
        <v>-647111</v>
      </c>
      <c r="K112" s="38">
        <v>-187117</v>
      </c>
      <c r="L112" s="38">
        <v>-374668</v>
      </c>
      <c r="M112" s="38">
        <v>-566500</v>
      </c>
      <c r="N112" s="38">
        <v>-758411</v>
      </c>
      <c r="O112" s="38">
        <v>-185538</v>
      </c>
      <c r="P112" s="38">
        <v>-369270</v>
      </c>
      <c r="Q112" s="38">
        <v>-559304</v>
      </c>
      <c r="R112" s="38">
        <v>-738474</v>
      </c>
      <c r="S112" s="38">
        <v>-185118</v>
      </c>
      <c r="T112" s="38">
        <v>-402852</v>
      </c>
      <c r="U112" s="21" t="s">
        <v>111</v>
      </c>
      <c r="V112" s="284" t="s">
        <v>112</v>
      </c>
      <c r="W112" s="24">
        <v>0</v>
      </c>
      <c r="X112" s="24">
        <v>0</v>
      </c>
      <c r="Y112" s="24">
        <v>0</v>
      </c>
      <c r="Z112" s="24">
        <v>-1117</v>
      </c>
      <c r="AA112" s="24">
        <v>-1663</v>
      </c>
      <c r="AB112" s="24">
        <v>-3269</v>
      </c>
      <c r="AC112" s="24">
        <v>-6927</v>
      </c>
    </row>
    <row r="113" spans="1:29" ht="15" thickTop="1" thickBot="1">
      <c r="A113" s="197" t="s">
        <v>82</v>
      </c>
      <c r="B113" s="238" t="s">
        <v>83</v>
      </c>
      <c r="C113" s="199">
        <v>270580</v>
      </c>
      <c r="D113" s="199">
        <v>546825</v>
      </c>
      <c r="E113" s="199">
        <v>842887</v>
      </c>
      <c r="F113" s="199">
        <v>1118284</v>
      </c>
      <c r="G113" s="199">
        <v>253686</v>
      </c>
      <c r="H113" s="199">
        <v>590721</v>
      </c>
      <c r="I113" s="199">
        <v>996388</v>
      </c>
      <c r="J113" s="199">
        <v>1422647</v>
      </c>
      <c r="K113" s="199">
        <v>435421</v>
      </c>
      <c r="L113" s="199">
        <v>895939</v>
      </c>
      <c r="M113" s="199">
        <v>1363128</v>
      </c>
      <c r="N113" s="199">
        <v>1826152</v>
      </c>
      <c r="O113" s="199">
        <v>466815</v>
      </c>
      <c r="P113" s="199">
        <v>948290</v>
      </c>
      <c r="Q113" s="199">
        <v>1452073</v>
      </c>
      <c r="R113" s="199">
        <v>1926744</v>
      </c>
      <c r="S113" s="199">
        <v>449912</v>
      </c>
      <c r="T113" s="199">
        <v>945490</v>
      </c>
      <c r="U113" s="38"/>
      <c r="V113" s="291"/>
      <c r="W113" s="38">
        <v>-185538</v>
      </c>
      <c r="X113" s="38">
        <v>-369270</v>
      </c>
      <c r="Y113" s="38">
        <v>-559304</v>
      </c>
      <c r="Z113" s="38">
        <v>-738474</v>
      </c>
      <c r="AA113" s="38">
        <v>-185118</v>
      </c>
      <c r="AB113" s="38">
        <v>-402852</v>
      </c>
      <c r="AC113" s="38">
        <v>-600389</v>
      </c>
    </row>
    <row r="114" spans="1:29" ht="14.4" thickTop="1">
      <c r="A114" s="39"/>
      <c r="B114" s="39"/>
      <c r="C114" s="40"/>
      <c r="D114" s="40"/>
      <c r="E114" s="40"/>
      <c r="F114" s="40"/>
      <c r="G114" s="40"/>
      <c r="H114" s="40"/>
      <c r="I114" s="40"/>
      <c r="J114" s="40"/>
      <c r="K114" s="40"/>
      <c r="L114" s="40"/>
      <c r="M114" s="40"/>
      <c r="N114" s="40"/>
      <c r="O114" s="40"/>
      <c r="P114" s="40"/>
      <c r="Q114" s="40"/>
      <c r="R114" s="40"/>
      <c r="S114" s="40"/>
      <c r="T114" s="40"/>
      <c r="U114" s="282"/>
      <c r="V114" s="285"/>
      <c r="W114" s="282"/>
      <c r="X114" s="282"/>
      <c r="Y114" s="282"/>
      <c r="Z114" s="282"/>
      <c r="AA114" s="282"/>
      <c r="AB114" s="282"/>
      <c r="AC114" s="282"/>
    </row>
    <row r="115" spans="1:29">
      <c r="B115" s="42"/>
      <c r="C115" s="43"/>
      <c r="D115" s="43"/>
      <c r="E115" s="43"/>
      <c r="F115" s="43"/>
      <c r="G115" s="43"/>
      <c r="H115" s="43"/>
      <c r="I115" s="43"/>
      <c r="J115" s="43"/>
      <c r="K115" s="43"/>
      <c r="L115" s="43"/>
      <c r="M115" s="43"/>
      <c r="N115" s="43"/>
      <c r="O115" s="43"/>
      <c r="P115" s="43"/>
      <c r="Q115" s="43"/>
      <c r="R115" s="43"/>
      <c r="S115" s="43"/>
      <c r="T115" s="43"/>
      <c r="U115" s="197" t="s">
        <v>82</v>
      </c>
      <c r="V115" s="287" t="s">
        <v>83</v>
      </c>
      <c r="W115" s="199">
        <v>466815</v>
      </c>
      <c r="X115" s="199">
        <v>948290</v>
      </c>
      <c r="Y115" s="199">
        <v>1452073</v>
      </c>
      <c r="Z115" s="199">
        <v>1926744</v>
      </c>
      <c r="AA115" s="199">
        <v>449912</v>
      </c>
      <c r="AB115" s="199">
        <v>945490</v>
      </c>
      <c r="AC115" s="199">
        <v>1453079</v>
      </c>
    </row>
    <row r="116" spans="1:29">
      <c r="B116" s="42"/>
      <c r="C116" s="42"/>
      <c r="D116" s="42"/>
      <c r="E116" s="42"/>
      <c r="F116" s="42"/>
      <c r="G116" s="42"/>
      <c r="H116" s="42"/>
      <c r="I116" s="42"/>
      <c r="J116" s="42"/>
      <c r="K116" s="42"/>
      <c r="L116" s="42"/>
      <c r="M116" s="42"/>
      <c r="N116" s="42"/>
      <c r="O116" s="42"/>
      <c r="P116" s="42"/>
      <c r="Q116" s="42"/>
      <c r="R116" s="42"/>
      <c r="S116" s="42"/>
      <c r="T116" s="42"/>
      <c r="U116" s="39"/>
      <c r="V116" s="39"/>
      <c r="W116" s="40"/>
      <c r="X116" s="40"/>
      <c r="Y116" s="40"/>
      <c r="Z116" s="40"/>
      <c r="AA116" s="40"/>
      <c r="AB116" s="40"/>
      <c r="AC116" s="40"/>
    </row>
    <row r="117" spans="1:29">
      <c r="A117" s="13" t="s">
        <v>54</v>
      </c>
      <c r="B117" s="13" t="s">
        <v>55</v>
      </c>
      <c r="C117" s="13"/>
      <c r="D117" s="13"/>
      <c r="E117" s="13"/>
      <c r="F117" s="13"/>
      <c r="G117" s="13"/>
      <c r="H117" s="13"/>
      <c r="I117" s="13"/>
      <c r="J117" s="13"/>
      <c r="K117" s="13"/>
      <c r="L117" s="13"/>
      <c r="M117" s="13"/>
      <c r="N117" s="13"/>
      <c r="O117" s="13"/>
      <c r="P117" s="13"/>
      <c r="Q117" s="13"/>
      <c r="R117" s="13"/>
      <c r="S117" s="13"/>
      <c r="T117" s="13"/>
      <c r="U117" s="13" t="s">
        <v>54</v>
      </c>
      <c r="V117" s="13" t="s">
        <v>55</v>
      </c>
      <c r="W117" s="13"/>
      <c r="X117" s="13"/>
      <c r="Y117" s="13"/>
      <c r="Z117" s="13"/>
      <c r="AA117" s="13"/>
      <c r="AB117" s="13"/>
      <c r="AC117" s="13"/>
    </row>
    <row r="118" spans="1:29" ht="30.6" customHeight="1">
      <c r="A118" s="269" t="s">
        <v>82</v>
      </c>
      <c r="B118" s="269" t="s">
        <v>83</v>
      </c>
      <c r="C118" s="234" t="s">
        <v>411</v>
      </c>
      <c r="D118" s="234" t="s">
        <v>410</v>
      </c>
      <c r="E118" s="234" t="s">
        <v>409</v>
      </c>
      <c r="F118" s="234" t="s">
        <v>408</v>
      </c>
      <c r="G118" s="234" t="s">
        <v>407</v>
      </c>
      <c r="H118" s="234" t="s">
        <v>406</v>
      </c>
      <c r="I118" s="234" t="s">
        <v>405</v>
      </c>
      <c r="J118" s="234" t="s">
        <v>412</v>
      </c>
      <c r="K118" s="234" t="s">
        <v>416</v>
      </c>
      <c r="L118" s="234" t="s">
        <v>433</v>
      </c>
      <c r="M118" s="234" t="s">
        <v>447</v>
      </c>
      <c r="N118" s="234" t="s">
        <v>456</v>
      </c>
      <c r="O118" s="234" t="s">
        <v>459</v>
      </c>
      <c r="P118" s="234" t="s">
        <v>464</v>
      </c>
      <c r="Q118" s="234" t="s">
        <v>468</v>
      </c>
      <c r="R118" s="234" t="s">
        <v>472</v>
      </c>
      <c r="S118" s="234" t="s">
        <v>474</v>
      </c>
      <c r="T118" s="234" t="s">
        <v>498</v>
      </c>
      <c r="U118" s="269"/>
      <c r="V118" s="269"/>
      <c r="W118" s="234" t="s">
        <v>459</v>
      </c>
      <c r="X118" s="234" t="s">
        <v>464</v>
      </c>
      <c r="Y118" s="234" t="s">
        <v>468</v>
      </c>
      <c r="Z118" s="234" t="s">
        <v>472</v>
      </c>
      <c r="AA118" s="234" t="s">
        <v>474</v>
      </c>
      <c r="AB118" s="234" t="s">
        <v>498</v>
      </c>
      <c r="AC118" s="234" t="s">
        <v>544</v>
      </c>
    </row>
    <row r="119" spans="1:29">
      <c r="A119" s="33" t="s">
        <v>12</v>
      </c>
      <c r="B119" s="246" t="s">
        <v>13</v>
      </c>
      <c r="C119" s="24"/>
      <c r="D119" s="24"/>
      <c r="E119" s="24"/>
      <c r="F119" s="24"/>
      <c r="G119" s="24"/>
      <c r="H119" s="24"/>
      <c r="I119" s="24"/>
      <c r="J119" s="24"/>
      <c r="K119" s="24"/>
      <c r="L119" s="24"/>
      <c r="M119" s="24"/>
      <c r="N119" s="24"/>
      <c r="O119" s="24"/>
      <c r="P119" s="24"/>
      <c r="Q119" s="24"/>
      <c r="R119" s="24"/>
      <c r="S119" s="24"/>
      <c r="T119" s="24"/>
      <c r="U119" s="33" t="s">
        <v>12</v>
      </c>
      <c r="V119" s="285" t="s">
        <v>13</v>
      </c>
      <c r="W119" s="34"/>
      <c r="X119" s="24"/>
      <c r="Y119" s="24"/>
      <c r="Z119" s="24"/>
      <c r="AA119" s="24"/>
      <c r="AB119" s="24"/>
      <c r="AC119" s="24"/>
    </row>
    <row r="120" spans="1:29">
      <c r="A120" s="22" t="s">
        <v>84</v>
      </c>
      <c r="B120" s="243" t="s">
        <v>85</v>
      </c>
      <c r="C120" s="24">
        <v>6705</v>
      </c>
      <c r="D120" s="24">
        <v>7427</v>
      </c>
      <c r="E120" s="24">
        <v>8101</v>
      </c>
      <c r="F120" s="24">
        <v>6557</v>
      </c>
      <c r="G120" s="24">
        <v>5521</v>
      </c>
      <c r="H120" s="24">
        <v>5657</v>
      </c>
      <c r="I120" s="24">
        <v>6527</v>
      </c>
      <c r="J120" s="24">
        <v>6740</v>
      </c>
      <c r="K120" s="24">
        <v>6378</v>
      </c>
      <c r="L120" s="24">
        <v>6577</v>
      </c>
      <c r="M120" s="24">
        <v>7706</v>
      </c>
      <c r="N120" s="24">
        <v>7425</v>
      </c>
      <c r="O120" s="24">
        <v>7106</v>
      </c>
      <c r="P120" s="24">
        <v>7346</v>
      </c>
      <c r="Q120" s="24">
        <v>7324</v>
      </c>
      <c r="R120" s="24">
        <v>7580</v>
      </c>
      <c r="S120" s="24">
        <v>8998</v>
      </c>
      <c r="T120" s="24">
        <v>2386</v>
      </c>
      <c r="U120" s="21" t="s">
        <v>84</v>
      </c>
      <c r="V120" s="284" t="s">
        <v>564</v>
      </c>
      <c r="W120" s="24">
        <v>7106</v>
      </c>
      <c r="X120" s="24">
        <v>7346</v>
      </c>
      <c r="Y120" s="24">
        <v>7324</v>
      </c>
      <c r="Z120" s="24">
        <v>7580</v>
      </c>
      <c r="AA120" s="24">
        <v>8998</v>
      </c>
      <c r="AB120" s="24">
        <v>2386</v>
      </c>
      <c r="AC120" s="24">
        <v>667</v>
      </c>
    </row>
    <row r="121" spans="1:29" ht="39.6">
      <c r="A121" s="22" t="s">
        <v>86</v>
      </c>
      <c r="B121" s="243" t="s">
        <v>87</v>
      </c>
      <c r="C121" s="24">
        <v>64420</v>
      </c>
      <c r="D121" s="24">
        <v>69704</v>
      </c>
      <c r="E121" s="24">
        <v>76372</v>
      </c>
      <c r="F121" s="24">
        <v>74685</v>
      </c>
      <c r="G121" s="24">
        <v>66758</v>
      </c>
      <c r="H121" s="24">
        <v>79911</v>
      </c>
      <c r="I121" s="24">
        <v>90168</v>
      </c>
      <c r="J121" s="24">
        <v>89307</v>
      </c>
      <c r="K121" s="24">
        <v>87660</v>
      </c>
      <c r="L121" s="24">
        <v>89568</v>
      </c>
      <c r="M121" s="24">
        <v>92053</v>
      </c>
      <c r="N121" s="24">
        <v>98699</v>
      </c>
      <c r="O121" s="24">
        <v>88353</v>
      </c>
      <c r="P121" s="24">
        <v>91914</v>
      </c>
      <c r="Q121" s="24">
        <v>93077</v>
      </c>
      <c r="R121" s="24">
        <v>91385</v>
      </c>
      <c r="S121" s="24">
        <v>91624</v>
      </c>
      <c r="T121" s="24">
        <v>94051</v>
      </c>
      <c r="U121" s="21" t="s">
        <v>475</v>
      </c>
      <c r="V121" s="284" t="s">
        <v>565</v>
      </c>
      <c r="W121" s="24">
        <v>556366</v>
      </c>
      <c r="X121" s="24">
        <v>569072</v>
      </c>
      <c r="Y121" s="24">
        <v>578739</v>
      </c>
      <c r="Z121" s="24">
        <v>535721</v>
      </c>
      <c r="AA121" s="24">
        <v>484616</v>
      </c>
      <c r="AB121" s="24">
        <v>565199</v>
      </c>
      <c r="AC121" s="24">
        <v>565392</v>
      </c>
    </row>
    <row r="122" spans="1:29" ht="39.6">
      <c r="A122" s="22" t="s">
        <v>475</v>
      </c>
      <c r="B122" s="243" t="s">
        <v>476</v>
      </c>
      <c r="C122" s="24">
        <v>280534</v>
      </c>
      <c r="D122" s="24">
        <v>291530</v>
      </c>
      <c r="E122" s="24">
        <v>317457</v>
      </c>
      <c r="F122" s="24">
        <v>305536</v>
      </c>
      <c r="G122" s="24">
        <v>272080</v>
      </c>
      <c r="H122" s="24">
        <v>358403</v>
      </c>
      <c r="I122" s="24">
        <v>417416</v>
      </c>
      <c r="J122" s="24">
        <v>439789</v>
      </c>
      <c r="K122" s="24">
        <v>455148</v>
      </c>
      <c r="L122" s="24">
        <v>464190</v>
      </c>
      <c r="M122" s="24">
        <v>473466</v>
      </c>
      <c r="N122" s="24">
        <v>455542</v>
      </c>
      <c r="O122" s="24">
        <v>468013</v>
      </c>
      <c r="P122" s="24">
        <v>477158</v>
      </c>
      <c r="Q122" s="24">
        <v>485662</v>
      </c>
      <c r="R122" s="24">
        <v>444336</v>
      </c>
      <c r="S122" s="24">
        <v>392992</v>
      </c>
      <c r="T122" s="24">
        <v>471148</v>
      </c>
      <c r="U122" s="21" t="s">
        <v>549</v>
      </c>
      <c r="V122" s="286" t="s">
        <v>550</v>
      </c>
      <c r="W122" s="24">
        <v>1621</v>
      </c>
      <c r="X122" s="24">
        <v>2162</v>
      </c>
      <c r="Y122" s="24">
        <v>1999</v>
      </c>
      <c r="Z122" s="24">
        <v>2432</v>
      </c>
      <c r="AA122" s="24">
        <v>2082</v>
      </c>
      <c r="AB122" s="24">
        <v>2630</v>
      </c>
      <c r="AC122" s="24">
        <v>8468</v>
      </c>
    </row>
    <row r="123" spans="1:29">
      <c r="A123" s="37" t="s">
        <v>88</v>
      </c>
      <c r="B123" s="247" t="s">
        <v>89</v>
      </c>
      <c r="C123" s="24">
        <v>77535</v>
      </c>
      <c r="D123" s="24">
        <v>77572</v>
      </c>
      <c r="E123" s="24">
        <v>91729</v>
      </c>
      <c r="F123" s="24">
        <v>86727</v>
      </c>
      <c r="G123" s="24">
        <v>72575</v>
      </c>
      <c r="H123" s="24">
        <v>98567</v>
      </c>
      <c r="I123" s="24">
        <v>114398</v>
      </c>
      <c r="J123" s="24">
        <v>115712</v>
      </c>
      <c r="K123" s="24">
        <v>109197</v>
      </c>
      <c r="L123" s="24">
        <v>109300</v>
      </c>
      <c r="M123" s="24">
        <v>113018</v>
      </c>
      <c r="N123" s="24">
        <v>103330</v>
      </c>
      <c r="O123" s="24">
        <v>109629</v>
      </c>
      <c r="P123" s="24">
        <v>115497</v>
      </c>
      <c r="Q123" s="24">
        <v>118930</v>
      </c>
      <c r="R123" s="24">
        <v>87528</v>
      </c>
      <c r="S123" s="24">
        <v>85090</v>
      </c>
      <c r="T123" s="24">
        <v>97992</v>
      </c>
      <c r="U123" s="21" t="s">
        <v>551</v>
      </c>
      <c r="V123" s="286" t="s">
        <v>552</v>
      </c>
      <c r="W123" s="24">
        <v>232362</v>
      </c>
      <c r="X123" s="24">
        <v>230960</v>
      </c>
      <c r="Y123" s="24">
        <v>236610</v>
      </c>
      <c r="Z123" s="24">
        <v>109429</v>
      </c>
      <c r="AA123" s="24">
        <v>202241</v>
      </c>
      <c r="AB123" s="24">
        <v>239185</v>
      </c>
      <c r="AC123" s="24">
        <v>265677</v>
      </c>
    </row>
    <row r="124" spans="1:29">
      <c r="A124" s="37" t="s">
        <v>90</v>
      </c>
      <c r="B124" s="247" t="s">
        <v>91</v>
      </c>
      <c r="C124" s="24">
        <v>199683</v>
      </c>
      <c r="D124" s="24">
        <v>210731</v>
      </c>
      <c r="E124" s="24">
        <v>222575</v>
      </c>
      <c r="F124" s="24">
        <v>216243</v>
      </c>
      <c r="G124" s="24">
        <v>197529</v>
      </c>
      <c r="H124" s="24">
        <v>246231</v>
      </c>
      <c r="I124" s="24">
        <v>285859</v>
      </c>
      <c r="J124" s="24">
        <v>305139</v>
      </c>
      <c r="K124" s="24">
        <v>326287</v>
      </c>
      <c r="L124" s="24">
        <v>334020</v>
      </c>
      <c r="M124" s="24">
        <v>337910</v>
      </c>
      <c r="N124" s="24">
        <v>328468</v>
      </c>
      <c r="O124" s="24">
        <v>332017</v>
      </c>
      <c r="P124" s="24">
        <v>332921</v>
      </c>
      <c r="Q124" s="24">
        <v>335502</v>
      </c>
      <c r="R124" s="24">
        <v>323439</v>
      </c>
      <c r="S124" s="24">
        <v>291941</v>
      </c>
      <c r="T124" s="24">
        <v>321390</v>
      </c>
      <c r="U124" s="21" t="s">
        <v>553</v>
      </c>
      <c r="V124" s="286" t="s">
        <v>554</v>
      </c>
      <c r="W124" s="24">
        <v>297565</v>
      </c>
      <c r="X124" s="24">
        <v>309159</v>
      </c>
      <c r="Y124" s="24">
        <v>310808</v>
      </c>
      <c r="Z124" s="24">
        <v>392739</v>
      </c>
      <c r="AA124" s="24">
        <v>266233</v>
      </c>
      <c r="AB124" s="24">
        <v>273992</v>
      </c>
      <c r="AC124" s="24">
        <v>266828</v>
      </c>
    </row>
    <row r="125" spans="1:29">
      <c r="A125" s="37" t="s">
        <v>92</v>
      </c>
      <c r="B125" s="247" t="s">
        <v>93</v>
      </c>
      <c r="C125" s="24">
        <v>2204</v>
      </c>
      <c r="D125" s="24">
        <v>2167</v>
      </c>
      <c r="E125" s="24">
        <v>2125</v>
      </c>
      <c r="F125" s="24">
        <v>1854</v>
      </c>
      <c r="G125" s="24">
        <v>1636</v>
      </c>
      <c r="H125" s="24">
        <v>1458</v>
      </c>
      <c r="I125" s="24">
        <v>1367</v>
      </c>
      <c r="J125" s="24">
        <v>1311</v>
      </c>
      <c r="K125" s="24">
        <v>1248</v>
      </c>
      <c r="L125" s="24">
        <v>1229</v>
      </c>
      <c r="M125" s="24">
        <v>1258</v>
      </c>
      <c r="N125" s="24">
        <v>1366</v>
      </c>
      <c r="O125" s="24">
        <v>1307</v>
      </c>
      <c r="P125" s="24">
        <v>1286</v>
      </c>
      <c r="Q125" s="24">
        <v>1248</v>
      </c>
      <c r="R125" s="24">
        <v>1167</v>
      </c>
      <c r="S125" s="24">
        <v>1127</v>
      </c>
      <c r="T125" s="24">
        <v>1078</v>
      </c>
      <c r="U125" s="280" t="s">
        <v>555</v>
      </c>
      <c r="V125" s="286" t="s">
        <v>556</v>
      </c>
      <c r="W125" s="24">
        <v>118265</v>
      </c>
      <c r="X125" s="24">
        <v>121546</v>
      </c>
      <c r="Y125" s="24">
        <v>125333</v>
      </c>
      <c r="Z125" s="24">
        <v>243585</v>
      </c>
      <c r="AA125" s="24">
        <v>101323</v>
      </c>
      <c r="AB125" s="24">
        <v>108036</v>
      </c>
      <c r="AC125" s="24">
        <v>111563</v>
      </c>
    </row>
    <row r="126" spans="1:29">
      <c r="A126" s="37" t="s">
        <v>94</v>
      </c>
      <c r="B126" s="247" t="s">
        <v>95</v>
      </c>
      <c r="C126" s="24">
        <v>1112</v>
      </c>
      <c r="D126" s="24">
        <v>1060</v>
      </c>
      <c r="E126" s="24">
        <v>1028</v>
      </c>
      <c r="F126" s="24">
        <v>712</v>
      </c>
      <c r="G126" s="24">
        <v>340</v>
      </c>
      <c r="H126" s="24">
        <v>12147</v>
      </c>
      <c r="I126" s="24">
        <v>15792</v>
      </c>
      <c r="J126" s="24">
        <v>17627</v>
      </c>
      <c r="K126" s="24">
        <v>18416</v>
      </c>
      <c r="L126" s="24">
        <v>19641</v>
      </c>
      <c r="M126" s="24">
        <v>21280</v>
      </c>
      <c r="N126" s="24">
        <v>22378</v>
      </c>
      <c r="O126" s="24">
        <v>25060</v>
      </c>
      <c r="P126" s="24">
        <v>27454</v>
      </c>
      <c r="Q126" s="24">
        <v>29982</v>
      </c>
      <c r="R126" s="24">
        <v>32202</v>
      </c>
      <c r="S126" s="24">
        <v>14834</v>
      </c>
      <c r="T126" s="24">
        <v>50688</v>
      </c>
      <c r="U126" s="21" t="s">
        <v>557</v>
      </c>
      <c r="V126" s="284" t="s">
        <v>558</v>
      </c>
      <c r="W126" s="24">
        <v>1322</v>
      </c>
      <c r="X126" s="24">
        <v>1312</v>
      </c>
      <c r="Y126" s="24">
        <v>1296</v>
      </c>
      <c r="Z126" s="24">
        <v>1209</v>
      </c>
      <c r="AA126" s="24">
        <v>1156</v>
      </c>
      <c r="AB126" s="24">
        <v>1125</v>
      </c>
      <c r="AC126" s="24">
        <v>1154</v>
      </c>
    </row>
    <row r="127" spans="1:29" ht="24" customHeight="1">
      <c r="A127" s="22" t="s">
        <v>477</v>
      </c>
      <c r="B127" s="243" t="s">
        <v>478</v>
      </c>
      <c r="C127" s="24"/>
      <c r="D127" s="24"/>
      <c r="E127" s="24"/>
      <c r="F127" s="24"/>
      <c r="G127" s="24"/>
      <c r="H127" s="24"/>
      <c r="I127" s="24"/>
      <c r="J127" s="24"/>
      <c r="K127" s="24"/>
      <c r="L127" s="24"/>
      <c r="M127" s="24"/>
      <c r="N127" s="24"/>
      <c r="O127" s="24"/>
      <c r="P127" s="24"/>
      <c r="Q127" s="24"/>
      <c r="R127" s="24"/>
      <c r="S127" s="24">
        <v>21043</v>
      </c>
      <c r="T127" s="24">
        <v>19564</v>
      </c>
      <c r="U127" s="21" t="s">
        <v>559</v>
      </c>
      <c r="V127" s="284" t="s">
        <v>560</v>
      </c>
      <c r="W127" s="24">
        <v>23496</v>
      </c>
      <c r="X127" s="24">
        <v>25479</v>
      </c>
      <c r="Y127" s="24">
        <v>28026</v>
      </c>
      <c r="Z127" s="24">
        <v>29912</v>
      </c>
      <c r="AA127" s="24">
        <v>12904</v>
      </c>
      <c r="AB127" s="24">
        <v>48267</v>
      </c>
      <c r="AC127" s="24">
        <v>23265</v>
      </c>
    </row>
    <row r="128" spans="1:29" ht="39.6">
      <c r="A128" s="22" t="s">
        <v>479</v>
      </c>
      <c r="B128" s="243" t="s">
        <v>480</v>
      </c>
      <c r="C128" s="24"/>
      <c r="D128" s="24"/>
      <c r="E128" s="24"/>
      <c r="F128" s="24"/>
      <c r="G128" s="24"/>
      <c r="H128" s="24"/>
      <c r="I128" s="24"/>
      <c r="J128" s="24"/>
      <c r="K128" s="24"/>
      <c r="L128" s="24"/>
      <c r="M128" s="24"/>
      <c r="N128" s="24"/>
      <c r="O128" s="24"/>
      <c r="P128" s="24"/>
      <c r="Q128" s="24"/>
      <c r="R128" s="24"/>
      <c r="S128" s="24">
        <v>58063</v>
      </c>
      <c r="T128" s="24">
        <v>63387</v>
      </c>
      <c r="U128" s="21" t="s">
        <v>477</v>
      </c>
      <c r="V128" s="284" t="s">
        <v>478</v>
      </c>
      <c r="W128" s="24">
        <v>0</v>
      </c>
      <c r="X128" s="24">
        <v>0</v>
      </c>
      <c r="Y128" s="24">
        <v>0</v>
      </c>
      <c r="Z128" s="24">
        <v>0</v>
      </c>
      <c r="AA128" s="24">
        <v>21043</v>
      </c>
      <c r="AB128" s="24">
        <v>19564</v>
      </c>
      <c r="AC128" s="24">
        <v>18838</v>
      </c>
    </row>
    <row r="129" spans="1:29" ht="39.6">
      <c r="A129" s="21" t="s">
        <v>481</v>
      </c>
      <c r="B129" s="243" t="s">
        <v>482</v>
      </c>
      <c r="C129" s="24">
        <v>7810</v>
      </c>
      <c r="D129" s="24">
        <v>1214</v>
      </c>
      <c r="E129" s="24">
        <v>0</v>
      </c>
      <c r="F129" s="24">
        <v>0</v>
      </c>
      <c r="G129" s="24">
        <v>0</v>
      </c>
      <c r="H129" s="24">
        <v>396</v>
      </c>
      <c r="I129" s="24">
        <v>583</v>
      </c>
      <c r="J129" s="24">
        <v>14218</v>
      </c>
      <c r="K129" s="24">
        <v>14234</v>
      </c>
      <c r="L129" s="24">
        <v>25413</v>
      </c>
      <c r="M129" s="24">
        <v>20294</v>
      </c>
      <c r="N129" s="24">
        <v>18813</v>
      </c>
      <c r="O129" s="24">
        <v>13676</v>
      </c>
      <c r="P129" s="24">
        <v>13866</v>
      </c>
      <c r="Q129" s="24">
        <v>26725</v>
      </c>
      <c r="R129" s="24">
        <v>26711</v>
      </c>
      <c r="S129" s="24">
        <v>27058</v>
      </c>
      <c r="T129" s="24">
        <v>27193</v>
      </c>
      <c r="U129" s="21" t="s">
        <v>479</v>
      </c>
      <c r="V129" s="284" t="s">
        <v>480</v>
      </c>
      <c r="W129" s="24">
        <v>0</v>
      </c>
      <c r="X129" s="24">
        <v>0</v>
      </c>
      <c r="Y129" s="24">
        <v>0</v>
      </c>
      <c r="Z129" s="24">
        <v>0</v>
      </c>
      <c r="AA129" s="24">
        <v>58063</v>
      </c>
      <c r="AB129" s="24">
        <v>63387</v>
      </c>
      <c r="AC129" s="24">
        <v>60527</v>
      </c>
    </row>
    <row r="130" spans="1:29" ht="39.6">
      <c r="A130" s="22" t="s">
        <v>96</v>
      </c>
      <c r="B130" s="243" t="s">
        <v>97</v>
      </c>
      <c r="C130" s="24">
        <v>11826</v>
      </c>
      <c r="D130" s="24">
        <v>11707</v>
      </c>
      <c r="E130" s="24">
        <v>19318</v>
      </c>
      <c r="F130" s="24">
        <v>12946</v>
      </c>
      <c r="G130" s="24">
        <v>6120</v>
      </c>
      <c r="H130" s="24">
        <v>1439</v>
      </c>
      <c r="I130" s="24">
        <v>0</v>
      </c>
      <c r="J130" s="24">
        <v>0</v>
      </c>
      <c r="K130" s="24">
        <v>0</v>
      </c>
      <c r="L130" s="24">
        <v>0</v>
      </c>
      <c r="M130" s="24">
        <v>0</v>
      </c>
      <c r="N130" s="24">
        <v>0</v>
      </c>
      <c r="O130" s="24">
        <v>0</v>
      </c>
      <c r="P130" s="24">
        <v>0</v>
      </c>
      <c r="Q130" s="24">
        <v>0</v>
      </c>
      <c r="R130" s="24">
        <v>0</v>
      </c>
      <c r="S130" s="24"/>
      <c r="T130" s="24">
        <v>0</v>
      </c>
      <c r="U130" s="21" t="s">
        <v>483</v>
      </c>
      <c r="V130" s="284" t="s">
        <v>484</v>
      </c>
      <c r="W130" s="24">
        <v>0</v>
      </c>
      <c r="X130" s="24">
        <v>0</v>
      </c>
      <c r="Y130" s="24">
        <v>0</v>
      </c>
      <c r="Z130" s="24">
        <v>0</v>
      </c>
      <c r="AA130" s="24">
        <v>87</v>
      </c>
      <c r="AB130" s="24">
        <v>156</v>
      </c>
      <c r="AC130" s="24">
        <v>210</v>
      </c>
    </row>
    <row r="131" spans="1:29" ht="39.6">
      <c r="A131" s="22" t="s">
        <v>98</v>
      </c>
      <c r="B131" s="243" t="s">
        <v>99</v>
      </c>
      <c r="C131" s="24">
        <v>54545</v>
      </c>
      <c r="D131" s="24">
        <v>56754</v>
      </c>
      <c r="E131" s="24">
        <v>55189</v>
      </c>
      <c r="F131" s="24">
        <v>54760</v>
      </c>
      <c r="G131" s="24">
        <v>52138</v>
      </c>
      <c r="H131" s="24">
        <v>53158</v>
      </c>
      <c r="I131" s="24">
        <v>50428</v>
      </c>
      <c r="J131" s="24">
        <v>53001</v>
      </c>
      <c r="K131" s="24">
        <v>59118</v>
      </c>
      <c r="L131" s="24">
        <v>62321</v>
      </c>
      <c r="M131" s="24">
        <v>65502</v>
      </c>
      <c r="N131" s="24">
        <v>74456</v>
      </c>
      <c r="O131" s="24">
        <v>75205</v>
      </c>
      <c r="P131" s="24">
        <v>74923</v>
      </c>
      <c r="Q131" s="24">
        <v>81029</v>
      </c>
      <c r="R131" s="24">
        <v>83829</v>
      </c>
      <c r="S131" s="24">
        <v>0</v>
      </c>
      <c r="T131" s="24">
        <v>0</v>
      </c>
      <c r="U131" s="21" t="s">
        <v>485</v>
      </c>
      <c r="V131" s="284" t="s">
        <v>486</v>
      </c>
      <c r="W131" s="24">
        <v>0</v>
      </c>
      <c r="X131" s="24">
        <v>0</v>
      </c>
      <c r="Y131" s="24">
        <v>0</v>
      </c>
      <c r="Z131" s="24">
        <v>0</v>
      </c>
      <c r="AA131" s="24">
        <v>35165</v>
      </c>
      <c r="AB131" s="24">
        <v>35427</v>
      </c>
      <c r="AC131" s="24">
        <v>33925</v>
      </c>
    </row>
    <row r="132" spans="1:29" ht="39.6">
      <c r="A132" s="37" t="s">
        <v>100</v>
      </c>
      <c r="B132" s="247" t="s">
        <v>101</v>
      </c>
      <c r="C132" s="24">
        <v>6398</v>
      </c>
      <c r="D132" s="24">
        <v>1428</v>
      </c>
      <c r="E132" s="24">
        <v>1853</v>
      </c>
      <c r="F132" s="24">
        <v>1037</v>
      </c>
      <c r="G132" s="24">
        <v>1271</v>
      </c>
      <c r="H132" s="24">
        <v>685</v>
      </c>
      <c r="I132" s="24">
        <v>0</v>
      </c>
      <c r="J132" s="24">
        <v>0</v>
      </c>
      <c r="K132" s="24">
        <v>0</v>
      </c>
      <c r="L132" s="24">
        <v>0</v>
      </c>
      <c r="M132" s="24">
        <v>0</v>
      </c>
      <c r="N132" s="24">
        <v>0</v>
      </c>
      <c r="O132" s="24">
        <v>0</v>
      </c>
      <c r="P132" s="24">
        <v>0</v>
      </c>
      <c r="Q132" s="24">
        <v>0</v>
      </c>
      <c r="R132" s="24">
        <v>0</v>
      </c>
      <c r="S132" s="24">
        <v>0</v>
      </c>
      <c r="T132" s="24">
        <v>0</v>
      </c>
      <c r="U132" s="21" t="s">
        <v>481</v>
      </c>
      <c r="V132" s="284" t="s">
        <v>482</v>
      </c>
      <c r="W132" s="24">
        <v>13676</v>
      </c>
      <c r="X132" s="24">
        <v>13866</v>
      </c>
      <c r="Y132" s="24">
        <v>26725</v>
      </c>
      <c r="Z132" s="24">
        <v>26711</v>
      </c>
      <c r="AA132" s="24">
        <v>27058</v>
      </c>
      <c r="AB132" s="24">
        <v>27193</v>
      </c>
      <c r="AC132" s="24">
        <v>25567</v>
      </c>
    </row>
    <row r="133" spans="1:29" ht="26.4">
      <c r="A133" s="37" t="s">
        <v>102</v>
      </c>
      <c r="B133" s="247" t="s">
        <v>103</v>
      </c>
      <c r="C133" s="24">
        <v>48147</v>
      </c>
      <c r="D133" s="24">
        <v>55326</v>
      </c>
      <c r="E133" s="24">
        <v>53336</v>
      </c>
      <c r="F133" s="24">
        <v>53723</v>
      </c>
      <c r="G133" s="24">
        <v>50867</v>
      </c>
      <c r="H133" s="24">
        <v>52473</v>
      </c>
      <c r="I133" s="24">
        <v>50428</v>
      </c>
      <c r="J133" s="24">
        <v>53001</v>
      </c>
      <c r="K133" s="24">
        <v>59118</v>
      </c>
      <c r="L133" s="24">
        <v>62321</v>
      </c>
      <c r="M133" s="24">
        <v>65502</v>
      </c>
      <c r="N133" s="24">
        <v>74456</v>
      </c>
      <c r="O133" s="24">
        <v>75205</v>
      </c>
      <c r="P133" s="24">
        <v>74923</v>
      </c>
      <c r="Q133" s="24">
        <v>81029</v>
      </c>
      <c r="R133" s="24">
        <v>83829</v>
      </c>
      <c r="S133" s="24">
        <v>0</v>
      </c>
      <c r="T133" s="24">
        <v>0</v>
      </c>
      <c r="U133" s="21" t="s">
        <v>561</v>
      </c>
      <c r="V133" s="284" t="s">
        <v>562</v>
      </c>
      <c r="W133" s="24">
        <v>75205</v>
      </c>
      <c r="X133" s="24">
        <v>74923</v>
      </c>
      <c r="Y133" s="24">
        <v>81029</v>
      </c>
      <c r="Z133" s="24">
        <v>83829</v>
      </c>
      <c r="AA133" s="24">
        <v>0</v>
      </c>
      <c r="AB133" s="24">
        <v>0</v>
      </c>
      <c r="AC133" s="24">
        <v>0</v>
      </c>
    </row>
    <row r="134" spans="1:29" ht="26.4">
      <c r="A134" s="22" t="s">
        <v>483</v>
      </c>
      <c r="B134" s="243" t="s">
        <v>484</v>
      </c>
      <c r="C134" s="24"/>
      <c r="D134" s="24"/>
      <c r="E134" s="24"/>
      <c r="F134" s="24"/>
      <c r="G134" s="24"/>
      <c r="H134" s="24"/>
      <c r="I134" s="24"/>
      <c r="J134" s="24"/>
      <c r="K134" s="24"/>
      <c r="L134" s="24"/>
      <c r="M134" s="24"/>
      <c r="N134" s="24"/>
      <c r="O134" s="24"/>
      <c r="P134" s="24"/>
      <c r="Q134" s="24"/>
      <c r="R134" s="24"/>
      <c r="S134" s="24">
        <v>87</v>
      </c>
      <c r="T134" s="24">
        <v>156</v>
      </c>
      <c r="U134" s="281"/>
      <c r="V134" s="281"/>
      <c r="W134" s="24">
        <v>0</v>
      </c>
      <c r="X134" s="24">
        <v>0</v>
      </c>
      <c r="Y134" s="24">
        <v>0</v>
      </c>
      <c r="Z134" s="24">
        <v>0</v>
      </c>
      <c r="AA134" s="24">
        <v>0</v>
      </c>
      <c r="AB134" s="24">
        <v>0</v>
      </c>
      <c r="AC134" s="24">
        <v>0</v>
      </c>
    </row>
    <row r="135" spans="1:29" ht="26.4">
      <c r="A135" s="22" t="s">
        <v>485</v>
      </c>
      <c r="B135" s="243" t="s">
        <v>486</v>
      </c>
      <c r="C135" s="24"/>
      <c r="D135" s="24"/>
      <c r="E135" s="24"/>
      <c r="F135" s="24"/>
      <c r="G135" s="24"/>
      <c r="H135" s="24"/>
      <c r="I135" s="24"/>
      <c r="J135" s="24"/>
      <c r="K135" s="24"/>
      <c r="L135" s="24"/>
      <c r="M135" s="24"/>
      <c r="N135" s="24"/>
      <c r="O135" s="24"/>
      <c r="P135" s="24"/>
      <c r="Q135" s="24"/>
      <c r="R135" s="24"/>
      <c r="S135" s="24">
        <v>35165</v>
      </c>
      <c r="T135" s="24">
        <v>35427</v>
      </c>
    </row>
    <row r="136" spans="1:29">
      <c r="A136" s="33"/>
      <c r="B136" s="246"/>
      <c r="C136" s="290">
        <v>425840</v>
      </c>
      <c r="D136" s="290">
        <v>438336</v>
      </c>
      <c r="E136" s="290">
        <v>476437</v>
      </c>
      <c r="F136" s="290">
        <v>454484</v>
      </c>
      <c r="G136" s="290">
        <v>402617</v>
      </c>
      <c r="H136" s="290">
        <v>498964</v>
      </c>
      <c r="I136" s="290">
        <v>565122</v>
      </c>
      <c r="J136" s="290">
        <v>603055</v>
      </c>
      <c r="K136" s="290">
        <v>622538</v>
      </c>
      <c r="L136" s="290">
        <v>648069</v>
      </c>
      <c r="M136" s="290">
        <v>659021</v>
      </c>
      <c r="N136" s="290">
        <v>654935</v>
      </c>
      <c r="O136" s="290">
        <v>652353</v>
      </c>
      <c r="P136" s="290">
        <v>665207</v>
      </c>
      <c r="Q136" s="290">
        <v>693817</v>
      </c>
      <c r="R136" s="290">
        <v>653841</v>
      </c>
      <c r="S136" s="290">
        <v>635030</v>
      </c>
      <c r="T136" s="290">
        <v>713312</v>
      </c>
      <c r="U136" s="288"/>
      <c r="V136" s="288"/>
      <c r="W136" s="290">
        <v>652353</v>
      </c>
      <c r="X136" s="290">
        <v>665207</v>
      </c>
      <c r="Y136" s="290">
        <v>693817</v>
      </c>
      <c r="Z136" s="290">
        <v>653841</v>
      </c>
      <c r="AA136" s="290">
        <v>635030</v>
      </c>
      <c r="AB136" s="290">
        <v>713312</v>
      </c>
      <c r="AC136" s="290">
        <v>705126</v>
      </c>
    </row>
    <row r="137" spans="1:29">
      <c r="A137" s="33" t="s">
        <v>104</v>
      </c>
      <c r="B137" s="246" t="s">
        <v>15</v>
      </c>
      <c r="C137" s="24"/>
      <c r="D137" s="24"/>
      <c r="E137" s="24"/>
      <c r="F137" s="24"/>
      <c r="G137" s="24"/>
      <c r="H137" s="24"/>
      <c r="I137" s="24"/>
      <c r="J137" s="24"/>
      <c r="K137" s="24"/>
      <c r="L137" s="24"/>
      <c r="M137" s="24"/>
      <c r="N137" s="24"/>
      <c r="O137" s="24"/>
      <c r="P137" s="24"/>
      <c r="Q137" s="24"/>
      <c r="R137" s="24"/>
      <c r="S137" s="24"/>
      <c r="T137" s="24"/>
      <c r="U137" s="33" t="s">
        <v>104</v>
      </c>
      <c r="V137" s="285" t="s">
        <v>15</v>
      </c>
      <c r="W137" s="24"/>
      <c r="X137" s="24"/>
      <c r="Y137" s="24"/>
      <c r="Z137" s="24"/>
      <c r="AA137" s="24"/>
      <c r="AB137" s="24"/>
      <c r="AC137" s="24"/>
    </row>
    <row r="138" spans="1:29">
      <c r="A138" s="22" t="s">
        <v>105</v>
      </c>
      <c r="B138" s="243" t="s">
        <v>106</v>
      </c>
      <c r="C138" s="24">
        <v>-14957</v>
      </c>
      <c r="D138" s="24">
        <v>-14722</v>
      </c>
      <c r="E138" s="24">
        <v>-16406</v>
      </c>
      <c r="F138" s="24">
        <v>-13324</v>
      </c>
      <c r="G138" s="24">
        <v>-8089</v>
      </c>
      <c r="H138" s="24">
        <v>-14787</v>
      </c>
      <c r="I138" s="24">
        <v>-15462</v>
      </c>
      <c r="J138" s="24">
        <v>-27771</v>
      </c>
      <c r="K138" s="24">
        <v>-31924</v>
      </c>
      <c r="L138" s="24">
        <v>-22996</v>
      </c>
      <c r="M138" s="24">
        <v>-28265</v>
      </c>
      <c r="N138" s="24">
        <v>-22244</v>
      </c>
      <c r="O138" s="24">
        <v>-23129</v>
      </c>
      <c r="P138" s="24">
        <v>-21278</v>
      </c>
      <c r="Q138" s="24">
        <v>-25281</v>
      </c>
      <c r="R138" s="24">
        <v>-9327</v>
      </c>
      <c r="S138" s="24">
        <v>-20301</v>
      </c>
      <c r="T138" s="24">
        <v>-22702</v>
      </c>
      <c r="U138" s="21" t="s">
        <v>105</v>
      </c>
      <c r="V138" s="284" t="s">
        <v>106</v>
      </c>
      <c r="W138" s="24">
        <v>-23129</v>
      </c>
      <c r="X138" s="24">
        <v>-21278</v>
      </c>
      <c r="Y138" s="24">
        <v>-25281</v>
      </c>
      <c r="Z138" s="24">
        <v>-9327</v>
      </c>
      <c r="AA138" s="24">
        <v>-20301</v>
      </c>
      <c r="AB138" s="24">
        <v>-22702</v>
      </c>
      <c r="AC138" s="24">
        <v>-25743</v>
      </c>
    </row>
    <row r="139" spans="1:29" ht="26.4">
      <c r="A139" s="22" t="s">
        <v>107</v>
      </c>
      <c r="B139" s="243" t="s">
        <v>108</v>
      </c>
      <c r="C139" s="24">
        <v>-9699</v>
      </c>
      <c r="D139" s="24">
        <v>-7940</v>
      </c>
      <c r="E139" s="24">
        <v>-7703</v>
      </c>
      <c r="F139" s="24">
        <v>-6927</v>
      </c>
      <c r="G139" s="24">
        <v>-6165</v>
      </c>
      <c r="H139" s="24">
        <v>-3810</v>
      </c>
      <c r="I139" s="24">
        <v>-3392</v>
      </c>
      <c r="J139" s="24">
        <v>-3571</v>
      </c>
      <c r="K139" s="24">
        <v>-3489</v>
      </c>
      <c r="L139" s="24">
        <v>-3132</v>
      </c>
      <c r="M139" s="24">
        <v>-3017</v>
      </c>
      <c r="N139" s="24">
        <v>-3143</v>
      </c>
      <c r="O139" s="24">
        <v>-2959</v>
      </c>
      <c r="P139" s="24">
        <v>-2960</v>
      </c>
      <c r="Q139" s="24">
        <v>-2930</v>
      </c>
      <c r="R139" s="24">
        <v>-5194</v>
      </c>
      <c r="S139" s="24">
        <v>-795</v>
      </c>
      <c r="T139" s="24">
        <v>-34741</v>
      </c>
      <c r="U139" s="21" t="s">
        <v>107</v>
      </c>
      <c r="V139" s="284" t="s">
        <v>108</v>
      </c>
      <c r="W139" s="24">
        <v>-2959</v>
      </c>
      <c r="X139" s="24">
        <v>-2960</v>
      </c>
      <c r="Y139" s="24">
        <v>-2930</v>
      </c>
      <c r="Z139" s="24">
        <v>-5194</v>
      </c>
      <c r="AA139" s="24">
        <v>-795</v>
      </c>
      <c r="AB139" s="24">
        <v>-34741</v>
      </c>
      <c r="AC139" s="24">
        <v>-20797</v>
      </c>
    </row>
    <row r="140" spans="1:29">
      <c r="A140" s="22" t="s">
        <v>109</v>
      </c>
      <c r="B140" s="243" t="s">
        <v>110</v>
      </c>
      <c r="C140" s="24">
        <v>-118048</v>
      </c>
      <c r="D140" s="24">
        <v>-126651</v>
      </c>
      <c r="E140" s="24">
        <v>-137567</v>
      </c>
      <c r="F140" s="24">
        <v>-146874</v>
      </c>
      <c r="G140" s="24">
        <v>-128566</v>
      </c>
      <c r="H140" s="24">
        <v>-141861</v>
      </c>
      <c r="I140" s="24">
        <v>-140545</v>
      </c>
      <c r="J140" s="24">
        <v>-133192</v>
      </c>
      <c r="K140" s="24">
        <v>-133138</v>
      </c>
      <c r="L140" s="24">
        <v>-139607</v>
      </c>
      <c r="M140" s="24">
        <v>-140151</v>
      </c>
      <c r="N140" s="24">
        <v>-147509</v>
      </c>
      <c r="O140" s="24">
        <v>-145585</v>
      </c>
      <c r="P140" s="24">
        <v>-146637</v>
      </c>
      <c r="Q140" s="24">
        <v>-138246</v>
      </c>
      <c r="R140" s="24">
        <v>-140454</v>
      </c>
      <c r="S140" s="24">
        <v>-139247</v>
      </c>
      <c r="T140" s="24">
        <v>-136263</v>
      </c>
      <c r="U140" s="21" t="s">
        <v>109</v>
      </c>
      <c r="V140" s="284" t="s">
        <v>110</v>
      </c>
      <c r="W140" s="24">
        <v>-145585</v>
      </c>
      <c r="X140" s="24">
        <v>-146637</v>
      </c>
      <c r="Y140" s="24">
        <v>-138246</v>
      </c>
      <c r="Z140" s="24">
        <v>-140454</v>
      </c>
      <c r="AA140" s="24">
        <v>-139247</v>
      </c>
      <c r="AB140" s="24">
        <v>-136263</v>
      </c>
      <c r="AC140" s="24">
        <v>-127073</v>
      </c>
    </row>
    <row r="141" spans="1:29" ht="26.4">
      <c r="A141" s="37" t="s">
        <v>88</v>
      </c>
      <c r="B141" s="247" t="s">
        <v>89</v>
      </c>
      <c r="C141" s="24">
        <v>-25320</v>
      </c>
      <c r="D141" s="24">
        <v>-25697</v>
      </c>
      <c r="E141" s="24">
        <v>-28981</v>
      </c>
      <c r="F141" s="24">
        <v>-30404</v>
      </c>
      <c r="G141" s="24">
        <v>-19931</v>
      </c>
      <c r="H141" s="24">
        <v>-25597</v>
      </c>
      <c r="I141" s="24">
        <v>-33522</v>
      </c>
      <c r="J141" s="24">
        <v>-29718</v>
      </c>
      <c r="K141" s="24">
        <v>-33114</v>
      </c>
      <c r="L141" s="24">
        <v>-42750</v>
      </c>
      <c r="M141" s="24">
        <v>-37621</v>
      </c>
      <c r="N141" s="24">
        <v>-46818</v>
      </c>
      <c r="O141" s="24">
        <v>-48389</v>
      </c>
      <c r="P141" s="24">
        <v>-49831</v>
      </c>
      <c r="Q141" s="24">
        <v>-50682</v>
      </c>
      <c r="R141" s="24">
        <v>-56555</v>
      </c>
      <c r="S141" s="24">
        <v>-45059</v>
      </c>
      <c r="T141" s="24">
        <v>-47727</v>
      </c>
      <c r="U141" s="21" t="s">
        <v>549</v>
      </c>
      <c r="V141" s="284" t="s">
        <v>550</v>
      </c>
      <c r="W141" s="24">
        <v>-13829</v>
      </c>
      <c r="X141" s="24">
        <v>-14563</v>
      </c>
      <c r="Y141" s="24">
        <v>-12165</v>
      </c>
      <c r="Z141" s="24">
        <v>-3939</v>
      </c>
      <c r="AA141" s="24">
        <v>-31410</v>
      </c>
      <c r="AB141" s="24">
        <v>11314</v>
      </c>
      <c r="AC141" s="24">
        <v>-11851</v>
      </c>
    </row>
    <row r="142" spans="1:29">
      <c r="A142" s="37" t="s">
        <v>90</v>
      </c>
      <c r="B142" s="247" t="s">
        <v>91</v>
      </c>
      <c r="C142" s="24">
        <v>-79194</v>
      </c>
      <c r="D142" s="24">
        <v>-82983</v>
      </c>
      <c r="E142" s="24">
        <v>-85549</v>
      </c>
      <c r="F142" s="24">
        <v>-88857</v>
      </c>
      <c r="G142" s="24">
        <v>-86616</v>
      </c>
      <c r="H142" s="24">
        <v>-92018</v>
      </c>
      <c r="I142" s="24">
        <v>-83819</v>
      </c>
      <c r="J142" s="24">
        <v>-78381</v>
      </c>
      <c r="K142" s="24">
        <v>-76552</v>
      </c>
      <c r="L142" s="24">
        <v>-75753</v>
      </c>
      <c r="M142" s="24">
        <v>-80081</v>
      </c>
      <c r="N142" s="24">
        <v>-80962</v>
      </c>
      <c r="O142" s="24">
        <v>-78948</v>
      </c>
      <c r="P142" s="24">
        <v>-76222</v>
      </c>
      <c r="Q142" s="24">
        <v>-69122</v>
      </c>
      <c r="R142" s="24">
        <v>-75043</v>
      </c>
      <c r="S142" s="24">
        <v>-77149</v>
      </c>
      <c r="T142" s="24">
        <v>-74471</v>
      </c>
      <c r="U142" s="21" t="s">
        <v>551</v>
      </c>
      <c r="V142" s="284" t="s">
        <v>552</v>
      </c>
      <c r="W142" s="24">
        <v>-76420</v>
      </c>
      <c r="X142" s="24">
        <v>-73530</v>
      </c>
      <c r="Y142" s="24">
        <v>-66483</v>
      </c>
      <c r="Z142" s="24">
        <v>-72621</v>
      </c>
      <c r="AA142" s="24">
        <v>-74938</v>
      </c>
      <c r="AB142" s="24">
        <v>-72330</v>
      </c>
      <c r="AC142" s="24">
        <v>-66094</v>
      </c>
    </row>
    <row r="143" spans="1:29">
      <c r="A143" s="37" t="s">
        <v>92</v>
      </c>
      <c r="B143" s="247" t="s">
        <v>93</v>
      </c>
      <c r="C143" s="24">
        <v>-3212</v>
      </c>
      <c r="D143" s="24">
        <v>-3941</v>
      </c>
      <c r="E143" s="24">
        <v>-3447</v>
      </c>
      <c r="F143" s="24">
        <v>-4367</v>
      </c>
      <c r="G143" s="24">
        <v>-2669</v>
      </c>
      <c r="H143" s="24">
        <v>-3284</v>
      </c>
      <c r="I143" s="24">
        <v>-3707</v>
      </c>
      <c r="J143" s="24">
        <v>-4551</v>
      </c>
      <c r="K143" s="24">
        <v>-4301</v>
      </c>
      <c r="L143" s="24">
        <v>-4274</v>
      </c>
      <c r="M143" s="24">
        <v>-5156</v>
      </c>
      <c r="N143" s="24">
        <v>-4557</v>
      </c>
      <c r="O143" s="24">
        <v>-4419</v>
      </c>
      <c r="P143" s="24">
        <v>-6021</v>
      </c>
      <c r="Q143" s="24">
        <v>-6277</v>
      </c>
      <c r="R143" s="24">
        <v>-4917</v>
      </c>
      <c r="S143" s="24">
        <v>-4358</v>
      </c>
      <c r="T143" s="24">
        <v>-6245</v>
      </c>
      <c r="U143" s="21" t="s">
        <v>553</v>
      </c>
      <c r="V143" s="286" t="s">
        <v>554</v>
      </c>
      <c r="W143" s="24">
        <v>-50917</v>
      </c>
      <c r="X143" s="24">
        <v>-52523</v>
      </c>
      <c r="Y143" s="24">
        <v>-53321</v>
      </c>
      <c r="Z143" s="24">
        <v>-58977</v>
      </c>
      <c r="AA143" s="24">
        <v>-28541</v>
      </c>
      <c r="AB143" s="24">
        <v>-69002</v>
      </c>
      <c r="AC143" s="24">
        <v>-44590</v>
      </c>
    </row>
    <row r="144" spans="1:29">
      <c r="A144" s="37" t="s">
        <v>94</v>
      </c>
      <c r="B144" s="247" t="s">
        <v>95</v>
      </c>
      <c r="C144" s="24">
        <v>-10322</v>
      </c>
      <c r="D144" s="24">
        <v>-14030</v>
      </c>
      <c r="E144" s="24">
        <v>-19590</v>
      </c>
      <c r="F144" s="24">
        <v>-23246</v>
      </c>
      <c r="G144" s="24">
        <v>-19350</v>
      </c>
      <c r="H144" s="24">
        <v>-20962</v>
      </c>
      <c r="I144" s="24">
        <v>-19497</v>
      </c>
      <c r="J144" s="24">
        <v>-20542</v>
      </c>
      <c r="K144" s="24">
        <v>-19171</v>
      </c>
      <c r="L144" s="24">
        <v>-16830</v>
      </c>
      <c r="M144" s="24">
        <v>-17293</v>
      </c>
      <c r="N144" s="24">
        <v>-15172</v>
      </c>
      <c r="O144" s="24">
        <v>-13829</v>
      </c>
      <c r="P144" s="24">
        <v>-14563</v>
      </c>
      <c r="Q144" s="24">
        <v>-12165</v>
      </c>
      <c r="R144" s="24">
        <v>-3939</v>
      </c>
      <c r="S144" s="24">
        <v>-12681</v>
      </c>
      <c r="T144" s="24">
        <v>-7820</v>
      </c>
      <c r="U144" s="280" t="s">
        <v>555</v>
      </c>
      <c r="V144" s="286" t="s">
        <v>556</v>
      </c>
      <c r="W144" s="24">
        <v>-1678</v>
      </c>
      <c r="X144" s="24">
        <v>-1675</v>
      </c>
      <c r="Y144" s="24">
        <v>-1648</v>
      </c>
      <c r="Z144" s="24">
        <v>-1517</v>
      </c>
      <c r="AA144" s="24">
        <v>-1356</v>
      </c>
      <c r="AB144" s="24">
        <v>-1342</v>
      </c>
      <c r="AC144" s="24">
        <v>-1295</v>
      </c>
    </row>
    <row r="145" spans="1:29" ht="26.4">
      <c r="A145" s="21" t="s">
        <v>417</v>
      </c>
      <c r="B145" s="243" t="s">
        <v>418</v>
      </c>
      <c r="C145" s="24">
        <v>0</v>
      </c>
      <c r="D145" s="24">
        <v>0</v>
      </c>
      <c r="E145" s="24">
        <v>0</v>
      </c>
      <c r="F145" s="24">
        <v>0</v>
      </c>
      <c r="G145" s="24">
        <v>0</v>
      </c>
      <c r="H145" s="24">
        <v>-1</v>
      </c>
      <c r="I145" s="24">
        <v>1</v>
      </c>
      <c r="J145" s="24">
        <v>-12207</v>
      </c>
      <c r="K145" s="24">
        <v>-18509</v>
      </c>
      <c r="L145" s="24">
        <v>-21756</v>
      </c>
      <c r="M145" s="24">
        <v>-20516</v>
      </c>
      <c r="N145" s="24">
        <v>-19015</v>
      </c>
      <c r="O145" s="24">
        <v>-13865</v>
      </c>
      <c r="P145" s="24">
        <v>-12857</v>
      </c>
      <c r="Q145" s="24">
        <v>-23577</v>
      </c>
      <c r="R145" s="24">
        <v>-23078</v>
      </c>
      <c r="S145" s="24">
        <v>-23112</v>
      </c>
      <c r="T145" s="24">
        <v>-22422</v>
      </c>
      <c r="U145" s="21" t="s">
        <v>557</v>
      </c>
      <c r="V145" s="286" t="s">
        <v>558</v>
      </c>
      <c r="W145" s="24">
        <v>-4419</v>
      </c>
      <c r="X145" s="24">
        <v>-6021</v>
      </c>
      <c r="Y145" s="24">
        <v>-6277</v>
      </c>
      <c r="Z145" s="24">
        <v>-4917</v>
      </c>
      <c r="AA145" s="24">
        <v>-4358</v>
      </c>
      <c r="AB145" s="24">
        <v>-6245</v>
      </c>
      <c r="AC145" s="24">
        <v>-4538</v>
      </c>
    </row>
    <row r="146" spans="1:29" ht="39.6">
      <c r="A146" s="22" t="s">
        <v>111</v>
      </c>
      <c r="B146" s="243" t="s">
        <v>112</v>
      </c>
      <c r="C146" s="24">
        <v>-12556</v>
      </c>
      <c r="D146" s="24">
        <v>-12778</v>
      </c>
      <c r="E146" s="24">
        <v>-18699</v>
      </c>
      <c r="F146" s="24">
        <v>-11962</v>
      </c>
      <c r="G146" s="24">
        <v>-6111</v>
      </c>
      <c r="H146" s="24">
        <v>-1470</v>
      </c>
      <c r="I146" s="24">
        <v>-57</v>
      </c>
      <c r="J146" s="24">
        <v>-55</v>
      </c>
      <c r="K146" s="24">
        <v>-57</v>
      </c>
      <c r="L146" s="24">
        <v>-60</v>
      </c>
      <c r="M146" s="24">
        <v>117</v>
      </c>
      <c r="N146" s="24">
        <v>0</v>
      </c>
      <c r="O146" s="24">
        <v>0</v>
      </c>
      <c r="P146" s="24">
        <v>0</v>
      </c>
      <c r="Q146" s="24">
        <v>0</v>
      </c>
      <c r="R146" s="24">
        <v>-1117</v>
      </c>
      <c r="S146" s="24">
        <v>-1663</v>
      </c>
      <c r="T146" s="24">
        <v>-1606</v>
      </c>
      <c r="U146" s="21" t="s">
        <v>563</v>
      </c>
      <c r="V146" s="284" t="s">
        <v>482</v>
      </c>
      <c r="W146" s="24">
        <v>-13865</v>
      </c>
      <c r="X146" s="24">
        <v>-12857</v>
      </c>
      <c r="Y146" s="24">
        <v>-23577</v>
      </c>
      <c r="Z146" s="24">
        <v>-23078</v>
      </c>
      <c r="AA146" s="24">
        <v>-23112</v>
      </c>
      <c r="AB146" s="24">
        <v>-22422</v>
      </c>
      <c r="AC146" s="24">
        <v>-20266</v>
      </c>
    </row>
    <row r="147" spans="1:29" ht="27" thickBot="1">
      <c r="A147" s="33"/>
      <c r="B147" s="246"/>
      <c r="C147" s="38">
        <v>-155260</v>
      </c>
      <c r="D147" s="38">
        <v>-162091</v>
      </c>
      <c r="E147" s="38">
        <v>-180375</v>
      </c>
      <c r="F147" s="38">
        <v>-179087</v>
      </c>
      <c r="G147" s="38">
        <v>-148931</v>
      </c>
      <c r="H147" s="38">
        <v>-161929</v>
      </c>
      <c r="I147" s="38">
        <v>-159455</v>
      </c>
      <c r="J147" s="38">
        <v>-176796</v>
      </c>
      <c r="K147" s="38">
        <v>-187117</v>
      </c>
      <c r="L147" s="38">
        <v>-187551</v>
      </c>
      <c r="M147" s="38">
        <v>-191832</v>
      </c>
      <c r="N147" s="38">
        <v>-191911</v>
      </c>
      <c r="O147" s="38">
        <v>-185538</v>
      </c>
      <c r="P147" s="38">
        <v>-183732</v>
      </c>
      <c r="Q147" s="38">
        <v>-190034</v>
      </c>
      <c r="R147" s="38">
        <v>-179170</v>
      </c>
      <c r="S147" s="38">
        <v>-185118</v>
      </c>
      <c r="T147" s="38">
        <v>-217734</v>
      </c>
      <c r="U147" s="21" t="s">
        <v>111</v>
      </c>
      <c r="V147" s="284" t="s">
        <v>112</v>
      </c>
      <c r="W147" s="24">
        <v>0</v>
      </c>
      <c r="X147" s="24">
        <v>0</v>
      </c>
      <c r="Y147" s="24">
        <v>0</v>
      </c>
      <c r="Z147" s="24">
        <v>-1117</v>
      </c>
      <c r="AA147" s="24">
        <v>-1663</v>
      </c>
      <c r="AB147" s="24">
        <v>-1606</v>
      </c>
      <c r="AC147" s="24">
        <v>-3658</v>
      </c>
    </row>
    <row r="148" spans="1:29" ht="15" thickTop="1" thickBot="1">
      <c r="A148" s="197" t="s">
        <v>82</v>
      </c>
      <c r="B148" s="238" t="s">
        <v>83</v>
      </c>
      <c r="C148" s="199">
        <v>270580</v>
      </c>
      <c r="D148" s="199">
        <v>276245</v>
      </c>
      <c r="E148" s="199">
        <v>296062</v>
      </c>
      <c r="F148" s="199">
        <v>275397</v>
      </c>
      <c r="G148" s="199">
        <v>253686</v>
      </c>
      <c r="H148" s="199">
        <v>337035</v>
      </c>
      <c r="I148" s="199">
        <v>405667</v>
      </c>
      <c r="J148" s="199">
        <v>426259</v>
      </c>
      <c r="K148" s="199">
        <v>435421</v>
      </c>
      <c r="L148" s="199">
        <v>460518</v>
      </c>
      <c r="M148" s="199">
        <v>467189</v>
      </c>
      <c r="N148" s="199">
        <v>463024</v>
      </c>
      <c r="O148" s="199">
        <v>466815</v>
      </c>
      <c r="P148" s="199">
        <v>481475</v>
      </c>
      <c r="Q148" s="199">
        <v>503783</v>
      </c>
      <c r="R148" s="199">
        <v>474671</v>
      </c>
      <c r="S148" s="199">
        <v>449912</v>
      </c>
      <c r="T148" s="199">
        <v>495578</v>
      </c>
      <c r="U148" s="38"/>
      <c r="V148" s="291"/>
      <c r="W148" s="38">
        <v>-185538</v>
      </c>
      <c r="X148" s="38">
        <v>-183732</v>
      </c>
      <c r="Y148" s="38">
        <v>-190034</v>
      </c>
      <c r="Z148" s="38">
        <v>-179170</v>
      </c>
      <c r="AA148" s="38">
        <v>-185118</v>
      </c>
      <c r="AB148" s="38">
        <v>-217734</v>
      </c>
      <c r="AC148" s="38">
        <v>-197537</v>
      </c>
    </row>
    <row r="149" spans="1:29" ht="14.4" thickTop="1">
      <c r="U149" s="197" t="s">
        <v>82</v>
      </c>
      <c r="V149" s="287" t="s">
        <v>83</v>
      </c>
      <c r="W149" s="199">
        <v>466815</v>
      </c>
      <c r="X149" s="199">
        <v>481475</v>
      </c>
      <c r="Y149" s="199">
        <v>503783</v>
      </c>
      <c r="Z149" s="199">
        <v>474671</v>
      </c>
      <c r="AA149" s="199">
        <v>449912</v>
      </c>
      <c r="AB149" s="199">
        <v>495578</v>
      </c>
      <c r="AC149" s="199">
        <v>507589</v>
      </c>
    </row>
    <row r="151" spans="1:29">
      <c r="V151" s="275" t="s">
        <v>566</v>
      </c>
    </row>
    <row r="152" spans="1:29">
      <c r="V152" s="275" t="s">
        <v>567</v>
      </c>
    </row>
  </sheetData>
  <hyperlinks>
    <hyperlink ref="J1" location="'Table of Contents'!A1" display="Powrót do spisu treści"/>
    <hyperlink ref="K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pageSetUpPr fitToPage="1"/>
  </sheetPr>
  <dimension ref="A1:AF137"/>
  <sheetViews>
    <sheetView showGridLines="0" zoomScale="85" zoomScaleNormal="85" workbookViewId="0">
      <selection activeCell="C4" sqref="C4"/>
    </sheetView>
  </sheetViews>
  <sheetFormatPr defaultColWidth="10.33203125" defaultRowHeight="13.8" outlineLevelCol="1"/>
  <cols>
    <col min="1" max="1" width="45.44140625" style="2" customWidth="1"/>
    <col min="2" max="2" width="37.5546875" style="2" customWidth="1"/>
    <col min="3" max="9" width="12.109375" style="2" customWidth="1"/>
    <col min="10" max="10" width="43.44140625" style="2" customWidth="1"/>
    <col min="11" max="11" width="36" style="2" customWidth="1" outlineLevel="1"/>
    <col min="12" max="13" width="12.109375" style="2" customWidth="1"/>
    <col min="14" max="14" width="12.109375" style="2" bestFit="1" customWidth="1"/>
    <col min="15" max="15" width="43.44140625" style="2" customWidth="1"/>
    <col min="16" max="16" width="42" style="2" customWidth="1"/>
    <col min="17" max="17" width="12" style="2" customWidth="1"/>
    <col min="18" max="27" width="12.109375" style="2" bestFit="1" customWidth="1"/>
    <col min="28" max="28" width="12.109375" style="10" bestFit="1" customWidth="1"/>
    <col min="29" max="29" width="12" style="2" customWidth="1"/>
    <col min="30" max="30" width="11.5546875" style="2" customWidth="1"/>
    <col min="31" max="31" width="11.33203125" style="2" bestFit="1" customWidth="1"/>
    <col min="32" max="32" width="1.6640625" style="2" customWidth="1"/>
    <col min="33" max="33" width="11.5546875" style="2" customWidth="1"/>
    <col min="34" max="34" width="10.5546875" style="2" bestFit="1" customWidth="1"/>
    <col min="35" max="16384" width="10.33203125" style="2"/>
  </cols>
  <sheetData>
    <row r="1" spans="1:32">
      <c r="A1" s="44" t="s">
        <v>0</v>
      </c>
      <c r="B1" s="44" t="s">
        <v>1</v>
      </c>
      <c r="J1" s="44" t="s">
        <v>0</v>
      </c>
      <c r="K1" s="44" t="s">
        <v>1</v>
      </c>
      <c r="L1" s="12"/>
      <c r="M1" s="12"/>
      <c r="N1" s="12"/>
      <c r="O1" s="12"/>
      <c r="P1" s="12"/>
      <c r="Q1" s="12"/>
      <c r="R1" s="30"/>
      <c r="S1" s="30"/>
      <c r="T1" s="30"/>
      <c r="U1" s="30"/>
      <c r="V1" s="30"/>
      <c r="W1" s="30"/>
      <c r="X1" s="30"/>
      <c r="Y1" s="30"/>
      <c r="Z1" s="30"/>
      <c r="AA1" s="30"/>
      <c r="AB1" s="30"/>
      <c r="AC1" s="30"/>
      <c r="AD1" s="12"/>
      <c r="AE1" s="12"/>
      <c r="AF1" s="128"/>
    </row>
    <row r="2" spans="1:32">
      <c r="J2" s="12"/>
      <c r="K2" s="12"/>
      <c r="L2" s="12"/>
      <c r="M2" s="12"/>
      <c r="N2" s="12"/>
      <c r="O2" s="12"/>
      <c r="P2" s="12"/>
      <c r="Q2" s="12"/>
      <c r="R2" s="30"/>
      <c r="S2" s="30"/>
      <c r="T2" s="30"/>
      <c r="U2" s="30"/>
      <c r="V2" s="30"/>
      <c r="W2" s="30"/>
      <c r="X2" s="30"/>
      <c r="Y2" s="30"/>
      <c r="Z2" s="30"/>
      <c r="AA2" s="30"/>
      <c r="AB2" s="30"/>
      <c r="AC2" s="30"/>
      <c r="AD2" s="12"/>
      <c r="AE2" s="12"/>
      <c r="AF2" s="128"/>
    </row>
    <row r="3" spans="1:32">
      <c r="A3" s="13" t="s">
        <v>2</v>
      </c>
      <c r="B3" s="13" t="s">
        <v>3</v>
      </c>
      <c r="J3" s="13" t="s">
        <v>2</v>
      </c>
      <c r="K3" s="13" t="s">
        <v>3</v>
      </c>
      <c r="L3" s="13"/>
      <c r="M3" s="13"/>
      <c r="N3" s="13"/>
      <c r="O3" s="13"/>
      <c r="P3" s="13"/>
      <c r="Q3" s="13"/>
      <c r="R3" s="13"/>
      <c r="S3" s="13"/>
      <c r="T3" s="13"/>
      <c r="U3" s="13"/>
      <c r="V3" s="13"/>
      <c r="W3" s="13"/>
      <c r="X3" s="13"/>
      <c r="Y3" s="13"/>
      <c r="Z3" s="13"/>
      <c r="AA3" s="13"/>
      <c r="AB3" s="13"/>
      <c r="AC3" s="13"/>
    </row>
    <row r="4" spans="1:32" ht="30" customHeight="1">
      <c r="A4" s="32" t="s">
        <v>536</v>
      </c>
      <c r="B4" s="32" t="s">
        <v>537</v>
      </c>
      <c r="C4" s="8">
        <v>43373</v>
      </c>
      <c r="D4" s="8">
        <v>43281</v>
      </c>
      <c r="E4" s="8" t="s">
        <v>473</v>
      </c>
      <c r="F4" s="8" t="s">
        <v>471</v>
      </c>
      <c r="G4" s="8" t="s">
        <v>467</v>
      </c>
      <c r="H4" s="8" t="s">
        <v>463</v>
      </c>
      <c r="I4" s="8" t="s">
        <v>458</v>
      </c>
      <c r="J4" s="32" t="s">
        <v>22</v>
      </c>
      <c r="K4" s="32" t="s">
        <v>23</v>
      </c>
      <c r="L4" s="8" t="s">
        <v>455</v>
      </c>
      <c r="M4" s="8" t="s">
        <v>446</v>
      </c>
      <c r="N4" s="8" t="s">
        <v>432</v>
      </c>
      <c r="O4" s="8" t="s">
        <v>413</v>
      </c>
      <c r="P4" s="8" t="s">
        <v>388</v>
      </c>
      <c r="Q4" s="8" t="s">
        <v>373</v>
      </c>
      <c r="R4" s="8" t="s">
        <v>6</v>
      </c>
      <c r="S4" s="8" t="s">
        <v>7</v>
      </c>
      <c r="T4" s="8" t="s">
        <v>8</v>
      </c>
      <c r="U4" s="8" t="s">
        <v>9</v>
      </c>
      <c r="V4" s="8" t="s">
        <v>10</v>
      </c>
      <c r="W4" s="8" t="s">
        <v>11</v>
      </c>
    </row>
    <row r="5" spans="1:32">
      <c r="A5" s="11" t="s">
        <v>538</v>
      </c>
      <c r="B5" s="58" t="s">
        <v>539</v>
      </c>
      <c r="J5" s="11" t="s">
        <v>113</v>
      </c>
      <c r="K5" s="58" t="s">
        <v>19</v>
      </c>
      <c r="L5" s="61"/>
      <c r="M5" s="61"/>
      <c r="N5" s="61"/>
      <c r="O5" s="61"/>
      <c r="P5" s="45"/>
      <c r="Q5" s="45"/>
      <c r="R5" s="45"/>
      <c r="S5" s="45"/>
      <c r="T5" s="45"/>
      <c r="U5" s="45"/>
      <c r="V5" s="45"/>
      <c r="W5" s="45"/>
    </row>
    <row r="6" spans="1:32" ht="14.25" customHeight="1">
      <c r="A6" s="46" t="s">
        <v>499</v>
      </c>
      <c r="B6" s="160" t="s">
        <v>500</v>
      </c>
      <c r="C6" s="24">
        <v>151689</v>
      </c>
      <c r="D6" s="24">
        <v>99167</v>
      </c>
      <c r="E6" s="24">
        <v>47237</v>
      </c>
      <c r="F6" s="24">
        <v>194083.03375999999</v>
      </c>
      <c r="G6" s="24">
        <v>161845</v>
      </c>
      <c r="H6" s="24">
        <v>110726</v>
      </c>
      <c r="I6" s="24">
        <v>57815</v>
      </c>
      <c r="J6" s="46" t="s">
        <v>522</v>
      </c>
      <c r="K6" s="160" t="s">
        <v>523</v>
      </c>
      <c r="L6" s="24">
        <v>196667</v>
      </c>
      <c r="M6" s="24">
        <v>144904</v>
      </c>
      <c r="N6" s="24">
        <v>99080</v>
      </c>
      <c r="O6" s="24">
        <v>48447</v>
      </c>
      <c r="P6" s="24">
        <v>155724</v>
      </c>
      <c r="Q6" s="24">
        <v>111176</v>
      </c>
      <c r="R6" s="24">
        <v>68644</v>
      </c>
      <c r="S6" s="24">
        <v>26932</v>
      </c>
      <c r="T6" s="24">
        <v>103939</v>
      </c>
      <c r="U6" s="24">
        <v>76159.399999999994</v>
      </c>
      <c r="V6" s="24">
        <v>49737</v>
      </c>
      <c r="W6" s="24">
        <v>24483</v>
      </c>
    </row>
    <row r="7" spans="1:32" ht="14.25" customHeight="1">
      <c r="A7" s="46" t="s">
        <v>501</v>
      </c>
      <c r="B7" s="160" t="s">
        <v>502</v>
      </c>
      <c r="C7" s="24">
        <v>76089</v>
      </c>
      <c r="D7" s="24">
        <v>49201</v>
      </c>
      <c r="E7" s="24">
        <v>25033</v>
      </c>
      <c r="F7" s="24">
        <v>106097</v>
      </c>
      <c r="G7" s="24">
        <v>74934</v>
      </c>
      <c r="H7" s="24">
        <v>50314</v>
      </c>
      <c r="I7" s="24">
        <v>24125</v>
      </c>
      <c r="J7" s="46" t="s">
        <v>465</v>
      </c>
      <c r="K7" s="160" t="s">
        <v>466</v>
      </c>
      <c r="L7" s="24">
        <v>180851</v>
      </c>
      <c r="M7" s="24">
        <v>139998</v>
      </c>
      <c r="N7" s="24">
        <v>93960</v>
      </c>
      <c r="O7" s="24">
        <v>47410</v>
      </c>
      <c r="P7" s="24">
        <v>159192</v>
      </c>
      <c r="Q7" s="24">
        <v>114012</v>
      </c>
      <c r="R7" s="24">
        <v>68674</v>
      </c>
      <c r="S7" s="24">
        <v>29366</v>
      </c>
      <c r="T7" s="24">
        <v>122710</v>
      </c>
      <c r="U7" s="24">
        <v>91740.4</v>
      </c>
      <c r="V7" s="24">
        <v>60273</v>
      </c>
      <c r="W7" s="24">
        <v>28063</v>
      </c>
    </row>
    <row r="8" spans="1:32" ht="14.25" customHeight="1">
      <c r="A8" s="46" t="s">
        <v>503</v>
      </c>
      <c r="B8" s="160" t="s">
        <v>504</v>
      </c>
      <c r="C8" s="24">
        <v>13371</v>
      </c>
      <c r="D8" s="24">
        <v>8833</v>
      </c>
      <c r="E8" s="24">
        <v>4191</v>
      </c>
      <c r="F8" s="24">
        <v>19475</v>
      </c>
      <c r="G8" s="24">
        <v>14163</v>
      </c>
      <c r="H8" s="24">
        <v>8974</v>
      </c>
      <c r="I8" s="24">
        <v>4072</v>
      </c>
      <c r="J8" s="46" t="s">
        <v>114</v>
      </c>
      <c r="K8" s="160" t="s">
        <v>115</v>
      </c>
      <c r="L8" s="24">
        <v>27957</v>
      </c>
      <c r="M8" s="24">
        <v>20842</v>
      </c>
      <c r="N8" s="24">
        <v>13346</v>
      </c>
      <c r="O8" s="24">
        <v>6789</v>
      </c>
      <c r="P8" s="24">
        <v>21876</v>
      </c>
      <c r="Q8" s="24">
        <v>14715</v>
      </c>
      <c r="R8" s="24">
        <v>7260</v>
      </c>
      <c r="S8" s="24">
        <v>2014</v>
      </c>
      <c r="T8" s="24">
        <v>7914</v>
      </c>
      <c r="U8" s="24">
        <v>5771</v>
      </c>
      <c r="V8" s="24">
        <v>3952</v>
      </c>
      <c r="W8" s="24">
        <v>2014</v>
      </c>
    </row>
    <row r="9" spans="1:32" ht="14.25" customHeight="1">
      <c r="A9" s="46" t="s">
        <v>505</v>
      </c>
      <c r="B9" s="160" t="s">
        <v>506</v>
      </c>
      <c r="C9" s="24">
        <v>36694</v>
      </c>
      <c r="D9" s="24">
        <v>24097</v>
      </c>
      <c r="E9" s="24">
        <v>11892</v>
      </c>
      <c r="F9" s="24">
        <v>49384</v>
      </c>
      <c r="G9" s="24">
        <v>37629</v>
      </c>
      <c r="H9" s="24">
        <v>25016</v>
      </c>
      <c r="I9" s="24">
        <v>12479</v>
      </c>
      <c r="J9" s="46" t="s">
        <v>116</v>
      </c>
      <c r="K9" s="160" t="s">
        <v>117</v>
      </c>
      <c r="L9" s="24">
        <v>17413</v>
      </c>
      <c r="M9" s="24">
        <v>15557</v>
      </c>
      <c r="N9" s="24">
        <v>11663</v>
      </c>
      <c r="O9" s="24">
        <v>5631</v>
      </c>
      <c r="P9" s="24">
        <v>25001</v>
      </c>
      <c r="Q9" s="24">
        <v>18482</v>
      </c>
      <c r="R9" s="24">
        <v>11800</v>
      </c>
      <c r="S9" s="24">
        <v>5352</v>
      </c>
      <c r="T9" s="24">
        <v>23383</v>
      </c>
      <c r="U9" s="24">
        <v>17836</v>
      </c>
      <c r="V9" s="24">
        <v>9508</v>
      </c>
      <c r="W9" s="24">
        <v>5000</v>
      </c>
    </row>
    <row r="10" spans="1:32" ht="14.25" customHeight="1">
      <c r="A10" s="46" t="s">
        <v>507</v>
      </c>
      <c r="B10" s="160" t="s">
        <v>508</v>
      </c>
      <c r="C10" s="24">
        <v>24992</v>
      </c>
      <c r="D10" s="24">
        <v>16251</v>
      </c>
      <c r="E10" s="24">
        <v>8090</v>
      </c>
      <c r="F10" s="24">
        <v>29430</v>
      </c>
      <c r="G10" s="24">
        <v>20762</v>
      </c>
      <c r="H10" s="24">
        <v>13600</v>
      </c>
      <c r="I10" s="24">
        <v>6674</v>
      </c>
      <c r="J10" s="46" t="s">
        <v>118</v>
      </c>
      <c r="K10" s="160" t="s">
        <v>119</v>
      </c>
      <c r="L10" s="24">
        <v>78861</v>
      </c>
      <c r="M10" s="24">
        <v>59569</v>
      </c>
      <c r="N10" s="24">
        <v>38033</v>
      </c>
      <c r="O10" s="24">
        <v>19411</v>
      </c>
      <c r="P10" s="24">
        <v>70836</v>
      </c>
      <c r="Q10" s="24">
        <v>49350</v>
      </c>
      <c r="R10" s="24">
        <v>30426</v>
      </c>
      <c r="S10" s="24">
        <v>13535</v>
      </c>
      <c r="T10" s="24">
        <v>79993</v>
      </c>
      <c r="U10" s="24">
        <v>61699.6</v>
      </c>
      <c r="V10" s="24">
        <v>43619</v>
      </c>
      <c r="W10" s="24">
        <v>20676</v>
      </c>
    </row>
    <row r="11" spans="1:32" ht="14.25" customHeight="1">
      <c r="A11" s="47" t="s">
        <v>509</v>
      </c>
      <c r="B11" s="160" t="s">
        <v>510</v>
      </c>
      <c r="C11" s="24">
        <v>65000</v>
      </c>
      <c r="D11" s="24">
        <v>44635</v>
      </c>
      <c r="E11" s="24">
        <v>17909</v>
      </c>
      <c r="F11" s="24">
        <v>49330</v>
      </c>
      <c r="G11" s="24">
        <v>34922</v>
      </c>
      <c r="H11" s="24">
        <v>21874</v>
      </c>
      <c r="I11" s="24">
        <v>9292</v>
      </c>
      <c r="J11" s="47" t="s">
        <v>120</v>
      </c>
      <c r="K11" s="160" t="s">
        <v>121</v>
      </c>
      <c r="L11" s="24">
        <v>52452</v>
      </c>
      <c r="M11" s="24">
        <v>35282</v>
      </c>
      <c r="N11" s="24">
        <v>18197</v>
      </c>
      <c r="O11" s="24">
        <v>12463</v>
      </c>
      <c r="P11" s="24">
        <v>27946</v>
      </c>
      <c r="Q11" s="24">
        <v>18515</v>
      </c>
      <c r="R11" s="24">
        <v>11430</v>
      </c>
      <c r="S11" s="24">
        <v>3887</v>
      </c>
      <c r="T11" s="24">
        <v>11600</v>
      </c>
      <c r="U11" s="24">
        <v>10581.6</v>
      </c>
      <c r="V11" s="24">
        <v>7018</v>
      </c>
      <c r="W11" s="24">
        <v>2952</v>
      </c>
    </row>
    <row r="12" spans="1:32" ht="14.25" customHeight="1">
      <c r="A12" s="48" t="s">
        <v>511</v>
      </c>
      <c r="B12" s="160" t="s">
        <v>512</v>
      </c>
      <c r="C12" s="24">
        <v>79246</v>
      </c>
      <c r="D12" s="24">
        <v>50143</v>
      </c>
      <c r="E12" s="24">
        <v>22400</v>
      </c>
      <c r="F12" s="24">
        <v>90449</v>
      </c>
      <c r="G12" s="24">
        <v>66493</v>
      </c>
      <c r="H12" s="24">
        <v>44655</v>
      </c>
      <c r="I12" s="24">
        <v>19053</v>
      </c>
      <c r="J12" s="48" t="s">
        <v>122</v>
      </c>
      <c r="K12" s="160" t="s">
        <v>123</v>
      </c>
      <c r="L12" s="24">
        <v>9092</v>
      </c>
      <c r="M12" s="24">
        <v>5412</v>
      </c>
      <c r="N12" s="24">
        <v>2115</v>
      </c>
      <c r="O12" s="24">
        <v>902</v>
      </c>
      <c r="P12" s="24">
        <v>4367</v>
      </c>
      <c r="Q12" s="24">
        <v>2489</v>
      </c>
      <c r="R12" s="24">
        <v>1612</v>
      </c>
      <c r="S12" s="24">
        <v>0</v>
      </c>
      <c r="T12" s="24">
        <v>0</v>
      </c>
      <c r="U12" s="24">
        <v>0</v>
      </c>
      <c r="V12" s="24">
        <v>0</v>
      </c>
      <c r="W12" s="24">
        <v>0</v>
      </c>
    </row>
    <row r="13" spans="1:32" ht="14.25" customHeight="1">
      <c r="A13" s="46" t="s">
        <v>513</v>
      </c>
      <c r="B13" s="160" t="s">
        <v>514</v>
      </c>
      <c r="C13" s="24">
        <v>33495</v>
      </c>
      <c r="D13" s="24">
        <v>19172</v>
      </c>
      <c r="E13" s="24">
        <v>8718</v>
      </c>
      <c r="F13" s="24">
        <v>42317</v>
      </c>
      <c r="G13" s="24">
        <v>32098</v>
      </c>
      <c r="H13" s="24">
        <v>21794</v>
      </c>
      <c r="I13" s="24">
        <v>10281</v>
      </c>
      <c r="J13" s="46" t="s">
        <v>524</v>
      </c>
      <c r="K13" s="160" t="s">
        <v>525</v>
      </c>
      <c r="L13" s="23">
        <v>44719</v>
      </c>
      <c r="M13" s="23">
        <v>32222</v>
      </c>
      <c r="N13" s="23">
        <v>17279</v>
      </c>
      <c r="O13" s="23">
        <v>5500</v>
      </c>
      <c r="P13" s="23">
        <v>28903</v>
      </c>
      <c r="Q13" s="23">
        <v>19450</v>
      </c>
      <c r="R13" s="23">
        <v>10031</v>
      </c>
      <c r="S13" s="23">
        <v>1181</v>
      </c>
      <c r="T13" s="23">
        <v>7704</v>
      </c>
      <c r="U13" s="23">
        <v>5569</v>
      </c>
      <c r="V13" s="23">
        <v>2481</v>
      </c>
      <c r="W13" s="23">
        <v>1105</v>
      </c>
      <c r="AB13" s="2"/>
    </row>
    <row r="14" spans="1:32" ht="14.25" customHeight="1">
      <c r="A14" s="46" t="s">
        <v>515</v>
      </c>
      <c r="B14" s="160" t="s">
        <v>516</v>
      </c>
      <c r="C14" s="24">
        <v>6853</v>
      </c>
      <c r="D14" s="24">
        <v>4315</v>
      </c>
      <c r="E14" s="24">
        <v>1621</v>
      </c>
      <c r="F14" s="24">
        <v>5748</v>
      </c>
      <c r="G14" s="24">
        <v>3578</v>
      </c>
      <c r="H14" s="24">
        <v>1542</v>
      </c>
      <c r="I14" s="24">
        <v>565</v>
      </c>
      <c r="J14" s="46"/>
      <c r="K14" s="160"/>
      <c r="L14" s="24"/>
      <c r="M14" s="24"/>
      <c r="N14" s="24"/>
      <c r="O14" s="24"/>
      <c r="P14" s="24"/>
      <c r="Q14" s="24"/>
      <c r="R14" s="24"/>
      <c r="S14" s="24"/>
      <c r="T14" s="24"/>
      <c r="U14" s="24"/>
      <c r="V14" s="24"/>
      <c r="W14" s="24"/>
      <c r="AB14" s="2"/>
    </row>
    <row r="15" spans="1:32" ht="14.25" customHeight="1">
      <c r="A15" s="46" t="s">
        <v>517</v>
      </c>
      <c r="B15" s="160" t="s">
        <v>518</v>
      </c>
      <c r="C15" s="24">
        <v>7970</v>
      </c>
      <c r="D15" s="24">
        <v>5836</v>
      </c>
      <c r="E15" s="24">
        <v>2820</v>
      </c>
      <c r="F15" s="24">
        <v>15167.96624</v>
      </c>
      <c r="G15" s="24">
        <v>12011</v>
      </c>
      <c r="H15" s="24">
        <v>9496</v>
      </c>
      <c r="I15" s="24">
        <v>4149</v>
      </c>
      <c r="J15" s="46"/>
      <c r="K15" s="160"/>
      <c r="L15" s="24"/>
      <c r="M15" s="24"/>
      <c r="N15" s="24"/>
      <c r="O15" s="24"/>
      <c r="P15" s="24"/>
      <c r="Q15" s="24"/>
      <c r="R15" s="24"/>
      <c r="S15" s="24"/>
      <c r="T15" s="24"/>
      <c r="U15" s="24"/>
      <c r="V15" s="24"/>
      <c r="W15" s="24"/>
      <c r="AB15" s="2"/>
    </row>
    <row r="16" spans="1:32" ht="14.25" customHeight="1">
      <c r="A16" s="46"/>
      <c r="B16" s="160"/>
      <c r="C16" s="25">
        <v>495399</v>
      </c>
      <c r="D16" s="25">
        <v>321650</v>
      </c>
      <c r="E16" s="25">
        <v>149911</v>
      </c>
      <c r="F16" s="25">
        <v>601481</v>
      </c>
      <c r="G16" s="25">
        <v>458435</v>
      </c>
      <c r="H16" s="25">
        <v>307991</v>
      </c>
      <c r="I16" s="25">
        <v>148505</v>
      </c>
      <c r="J16" s="46"/>
      <c r="K16" s="160"/>
      <c r="L16" s="25">
        <v>608012</v>
      </c>
      <c r="M16" s="25">
        <v>453786</v>
      </c>
      <c r="N16" s="25">
        <v>293673</v>
      </c>
      <c r="O16" s="25">
        <v>146553</v>
      </c>
      <c r="P16" s="25">
        <f t="shared" ref="P16:W16" si="0">SUM(P6:P13)</f>
        <v>493845</v>
      </c>
      <c r="Q16" s="25">
        <f t="shared" si="0"/>
        <v>348189</v>
      </c>
      <c r="R16" s="25">
        <f t="shared" si="0"/>
        <v>209877</v>
      </c>
      <c r="S16" s="25">
        <f t="shared" si="0"/>
        <v>82267</v>
      </c>
      <c r="T16" s="25">
        <f t="shared" si="0"/>
        <v>357243</v>
      </c>
      <c r="U16" s="25">
        <f t="shared" si="0"/>
        <v>269357</v>
      </c>
      <c r="V16" s="25">
        <f t="shared" si="0"/>
        <v>176588</v>
      </c>
      <c r="W16" s="25">
        <f t="shared" si="0"/>
        <v>84293</v>
      </c>
      <c r="AB16" s="2"/>
    </row>
    <row r="17" spans="1:28">
      <c r="A17" s="46"/>
      <c r="B17" s="58"/>
      <c r="J17" s="11"/>
      <c r="K17" s="58"/>
      <c r="AB17" s="2"/>
    </row>
    <row r="18" spans="1:28">
      <c r="A18" s="11" t="s">
        <v>540</v>
      </c>
      <c r="B18" s="58" t="s">
        <v>541</v>
      </c>
      <c r="J18" s="11" t="s">
        <v>125</v>
      </c>
      <c r="K18" s="58" t="s">
        <v>21</v>
      </c>
      <c r="L18" s="49"/>
      <c r="M18" s="49"/>
      <c r="N18" s="49"/>
      <c r="O18" s="49"/>
      <c r="P18" s="49"/>
      <c r="Q18" s="49"/>
      <c r="R18" s="49"/>
      <c r="S18" s="49"/>
      <c r="T18" s="49"/>
      <c r="U18" s="49"/>
      <c r="V18" s="49"/>
      <c r="W18" s="49"/>
      <c r="AB18" s="2"/>
    </row>
    <row r="19" spans="1:28">
      <c r="A19" s="46" t="s">
        <v>499</v>
      </c>
      <c r="B19" s="160" t="s">
        <v>500</v>
      </c>
      <c r="C19" s="24">
        <v>-1970</v>
      </c>
      <c r="D19" s="24">
        <v>-1581</v>
      </c>
      <c r="E19" s="24">
        <v>-879</v>
      </c>
      <c r="F19" s="24">
        <v>-4501</v>
      </c>
      <c r="G19" s="24">
        <v>-8125</v>
      </c>
      <c r="H19" s="24">
        <v>-5310</v>
      </c>
      <c r="I19" s="24">
        <v>-456</v>
      </c>
      <c r="J19" s="46" t="s">
        <v>526</v>
      </c>
      <c r="K19" s="160" t="s">
        <v>523</v>
      </c>
      <c r="L19" s="24">
        <v>-6940</v>
      </c>
      <c r="M19" s="24">
        <v>-4717</v>
      </c>
      <c r="N19" s="24">
        <v>-1530</v>
      </c>
      <c r="O19" s="24">
        <v>-691</v>
      </c>
      <c r="P19" s="24">
        <v>-7381</v>
      </c>
      <c r="Q19" s="24">
        <v>-3996</v>
      </c>
      <c r="R19" s="24">
        <v>-2746</v>
      </c>
      <c r="S19" s="24">
        <v>-1015</v>
      </c>
      <c r="T19" s="24">
        <v>-4383</v>
      </c>
      <c r="U19" s="24">
        <v>-2749.6</v>
      </c>
      <c r="V19" s="24">
        <v>-758</v>
      </c>
      <c r="W19" s="24">
        <v>-339</v>
      </c>
      <c r="AB19" s="2"/>
    </row>
    <row r="20" spans="1:28">
      <c r="A20" s="47" t="s">
        <v>501</v>
      </c>
      <c r="B20" s="160" t="s">
        <v>502</v>
      </c>
      <c r="C20" s="24">
        <v>-2717</v>
      </c>
      <c r="D20" s="24">
        <v>-1722</v>
      </c>
      <c r="E20" s="24">
        <v>-913</v>
      </c>
      <c r="F20" s="24">
        <v>-3514</v>
      </c>
      <c r="G20" s="24">
        <v>-1949</v>
      </c>
      <c r="H20" s="24">
        <v>-1109</v>
      </c>
      <c r="I20" s="24">
        <v>-371</v>
      </c>
      <c r="J20" s="46" t="s">
        <v>527</v>
      </c>
      <c r="K20" s="160" t="s">
        <v>528</v>
      </c>
      <c r="L20" s="24">
        <v>-65415.937290000002</v>
      </c>
      <c r="M20" s="24">
        <v>-46290.286200000002</v>
      </c>
      <c r="N20" s="24">
        <v>-27849.261200000001</v>
      </c>
      <c r="O20" s="24">
        <v>-16353.206099999999</v>
      </c>
      <c r="P20" s="24">
        <v>-46391</v>
      </c>
      <c r="Q20" s="24">
        <v>-32003</v>
      </c>
      <c r="R20" s="24">
        <v>-19332</v>
      </c>
      <c r="S20" s="24">
        <v>-7812</v>
      </c>
      <c r="T20" s="24">
        <v>-33944</v>
      </c>
      <c r="U20" s="24">
        <v>-25614</v>
      </c>
      <c r="V20" s="24">
        <v>-17344</v>
      </c>
      <c r="W20" s="24">
        <v>-8935</v>
      </c>
      <c r="AB20" s="2"/>
    </row>
    <row r="21" spans="1:28">
      <c r="A21" s="48" t="s">
        <v>503</v>
      </c>
      <c r="B21" s="160" t="s">
        <v>504</v>
      </c>
      <c r="C21" s="24">
        <v>-2738</v>
      </c>
      <c r="D21" s="24">
        <v>-1727</v>
      </c>
      <c r="E21" s="24">
        <v>-791</v>
      </c>
      <c r="F21" s="24">
        <v>-3525</v>
      </c>
      <c r="G21" s="24">
        <v>-2727</v>
      </c>
      <c r="H21" s="24">
        <v>-1752</v>
      </c>
      <c r="I21" s="24">
        <v>-814</v>
      </c>
      <c r="J21" s="46" t="s">
        <v>120</v>
      </c>
      <c r="K21" s="160" t="s">
        <v>121</v>
      </c>
      <c r="L21" s="24">
        <v>-7751</v>
      </c>
      <c r="M21" s="24">
        <v>-5501</v>
      </c>
      <c r="N21" s="24">
        <v>-3284</v>
      </c>
      <c r="O21" s="24">
        <v>-1491</v>
      </c>
      <c r="P21" s="24">
        <v>-1593</v>
      </c>
      <c r="Q21" s="24">
        <v>-1071</v>
      </c>
      <c r="R21" s="24">
        <v>-443</v>
      </c>
      <c r="S21" s="24">
        <v>-101</v>
      </c>
      <c r="T21" s="24">
        <v>-269</v>
      </c>
      <c r="U21" s="24">
        <v>-196</v>
      </c>
      <c r="V21" s="24">
        <v>-128</v>
      </c>
      <c r="W21" s="24">
        <v>-70</v>
      </c>
      <c r="AB21" s="2"/>
    </row>
    <row r="22" spans="1:28">
      <c r="A22" s="46" t="s">
        <v>505</v>
      </c>
      <c r="B22" s="160" t="s">
        <v>506</v>
      </c>
      <c r="C22" s="24">
        <v>-882</v>
      </c>
      <c r="D22" s="24">
        <v>-617</v>
      </c>
      <c r="E22" s="24">
        <v>-219</v>
      </c>
      <c r="F22" s="24">
        <v>-1266</v>
      </c>
      <c r="G22" s="24">
        <v>-1419</v>
      </c>
      <c r="H22" s="24">
        <v>-988</v>
      </c>
      <c r="I22" s="24">
        <v>-487</v>
      </c>
      <c r="J22" s="48" t="s">
        <v>450</v>
      </c>
      <c r="K22" s="160" t="s">
        <v>451</v>
      </c>
      <c r="L22" s="24">
        <v>-11195</v>
      </c>
      <c r="M22" s="24">
        <v>-7232</v>
      </c>
      <c r="N22" s="24">
        <v>-7538</v>
      </c>
      <c r="O22" s="24">
        <v>-2658</v>
      </c>
      <c r="P22" s="24">
        <v>-5353</v>
      </c>
      <c r="Q22" s="24">
        <v>-3000</v>
      </c>
      <c r="R22" s="24">
        <v>-962</v>
      </c>
      <c r="S22" s="24">
        <v>0</v>
      </c>
      <c r="T22" s="24">
        <v>0</v>
      </c>
      <c r="U22" s="24">
        <v>0</v>
      </c>
      <c r="V22" s="24">
        <v>0</v>
      </c>
      <c r="W22" s="24">
        <v>0</v>
      </c>
      <c r="AB22" s="2"/>
    </row>
    <row r="23" spans="1:28">
      <c r="A23" s="46" t="s">
        <v>509</v>
      </c>
      <c r="B23" s="160" t="s">
        <v>510</v>
      </c>
      <c r="C23" s="24">
        <v>-14363</v>
      </c>
      <c r="D23" s="24">
        <v>-7740</v>
      </c>
      <c r="E23" s="24">
        <v>-611</v>
      </c>
      <c r="F23" s="24">
        <v>-2331</v>
      </c>
      <c r="G23" s="24">
        <v>-3011</v>
      </c>
      <c r="H23" s="24">
        <v>-2590</v>
      </c>
      <c r="I23" s="24">
        <v>-1355</v>
      </c>
      <c r="J23" s="46" t="s">
        <v>529</v>
      </c>
      <c r="K23" s="160" t="s">
        <v>530</v>
      </c>
      <c r="L23" s="24">
        <v>-23490.062709999998</v>
      </c>
      <c r="M23" s="24">
        <v>-14465.713800000001</v>
      </c>
      <c r="N23" s="24">
        <v>-8544.7387999999992</v>
      </c>
      <c r="O23" s="24">
        <v>-2322.7938999999997</v>
      </c>
      <c r="P23" s="24">
        <v>-10425</v>
      </c>
      <c r="Q23" s="24">
        <v>-6533</v>
      </c>
      <c r="R23" s="24">
        <v>-3785</v>
      </c>
      <c r="S23" s="24">
        <v>-1477</v>
      </c>
      <c r="T23" s="24">
        <v>-8148</v>
      </c>
      <c r="U23" s="24">
        <v>-6640.4</v>
      </c>
      <c r="V23" s="24">
        <v>-4569</v>
      </c>
      <c r="W23" s="24">
        <v>-2397</v>
      </c>
      <c r="AB23" s="2"/>
    </row>
    <row r="24" spans="1:28">
      <c r="A24" s="46" t="s">
        <v>511</v>
      </c>
      <c r="B24" s="160" t="s">
        <v>512</v>
      </c>
      <c r="C24" s="24">
        <v>-58027</v>
      </c>
      <c r="D24" s="24">
        <v>-41725</v>
      </c>
      <c r="E24" s="24">
        <v>-20393</v>
      </c>
      <c r="F24" s="24">
        <v>-75640</v>
      </c>
      <c r="G24" s="24">
        <v>-54161</v>
      </c>
      <c r="H24" s="24">
        <v>-35397</v>
      </c>
      <c r="I24" s="24">
        <v>-15349</v>
      </c>
      <c r="J24" s="46"/>
      <c r="K24" s="160"/>
      <c r="L24" s="24"/>
      <c r="M24" s="24"/>
      <c r="N24" s="24"/>
      <c r="O24" s="24"/>
      <c r="P24" s="24"/>
      <c r="Q24" s="24"/>
      <c r="R24" s="24"/>
      <c r="S24" s="24"/>
      <c r="T24" s="24"/>
      <c r="U24" s="24"/>
      <c r="V24" s="24"/>
      <c r="W24" s="24"/>
      <c r="AB24" s="2"/>
    </row>
    <row r="25" spans="1:28" ht="26.4">
      <c r="A25" s="46" t="s">
        <v>519</v>
      </c>
      <c r="B25" s="160" t="s">
        <v>514</v>
      </c>
      <c r="C25" s="24">
        <v>-8452</v>
      </c>
      <c r="D25" s="24">
        <v>-3672</v>
      </c>
      <c r="E25" s="24">
        <v>-2031</v>
      </c>
      <c r="F25" s="24">
        <v>-9764</v>
      </c>
      <c r="G25" s="24">
        <v>-7178</v>
      </c>
      <c r="H25" s="24">
        <v>-4723</v>
      </c>
      <c r="I25" s="24">
        <v>-2368</v>
      </c>
      <c r="J25" s="46"/>
      <c r="K25" s="160"/>
      <c r="L25" s="24"/>
      <c r="M25" s="24"/>
      <c r="N25" s="24"/>
      <c r="O25" s="24"/>
      <c r="P25" s="24"/>
      <c r="Q25" s="24"/>
      <c r="R25" s="24"/>
      <c r="S25" s="24"/>
      <c r="T25" s="24"/>
      <c r="U25" s="24"/>
      <c r="V25" s="24"/>
      <c r="W25" s="24"/>
      <c r="AB25" s="2"/>
    </row>
    <row r="26" spans="1:28" ht="14.25" customHeight="1">
      <c r="A26" s="46" t="s">
        <v>515</v>
      </c>
      <c r="B26" s="160" t="s">
        <v>516</v>
      </c>
      <c r="C26" s="24">
        <v>-15035</v>
      </c>
      <c r="D26" s="24">
        <v>-8465</v>
      </c>
      <c r="E26" s="24">
        <v>-2786</v>
      </c>
      <c r="F26" s="24">
        <v>-8075</v>
      </c>
      <c r="G26" s="24">
        <v>-7044</v>
      </c>
      <c r="H26" s="24">
        <v>-3005</v>
      </c>
      <c r="I26" s="24">
        <v>-1166</v>
      </c>
      <c r="J26" s="46"/>
      <c r="K26" s="160"/>
      <c r="L26" s="24"/>
      <c r="M26" s="24"/>
      <c r="N26" s="24"/>
      <c r="O26" s="24"/>
      <c r="P26" s="24"/>
      <c r="Q26" s="24"/>
      <c r="R26" s="24"/>
      <c r="S26" s="24"/>
      <c r="T26" s="24"/>
      <c r="U26" s="24"/>
      <c r="V26" s="24"/>
      <c r="W26" s="24"/>
      <c r="AB26" s="2"/>
    </row>
    <row r="27" spans="1:28">
      <c r="A27" s="46" t="s">
        <v>517</v>
      </c>
      <c r="B27" s="160" t="s">
        <v>518</v>
      </c>
      <c r="C27" s="24">
        <v>-6543</v>
      </c>
      <c r="D27" s="24">
        <v>-1744</v>
      </c>
      <c r="E27" s="24">
        <v>-614</v>
      </c>
      <c r="F27" s="24">
        <v>-6886</v>
      </c>
      <c r="G27" s="24">
        <v>-1257</v>
      </c>
      <c r="H27" s="24">
        <v>-1078</v>
      </c>
      <c r="I27" s="24">
        <v>1686</v>
      </c>
      <c r="J27" s="46"/>
      <c r="K27" s="160"/>
      <c r="L27" s="24"/>
      <c r="M27" s="24"/>
      <c r="N27" s="24"/>
      <c r="O27" s="24"/>
      <c r="P27" s="24"/>
      <c r="Q27" s="24"/>
      <c r="R27" s="24"/>
      <c r="S27" s="24"/>
      <c r="T27" s="24"/>
      <c r="U27" s="24"/>
      <c r="V27" s="24"/>
      <c r="W27" s="24"/>
      <c r="AB27" s="2"/>
    </row>
    <row r="28" spans="1:28" ht="14.4" thickBot="1">
      <c r="A28" s="46"/>
      <c r="B28" s="160"/>
      <c r="C28" s="38">
        <v>-110727</v>
      </c>
      <c r="D28" s="38">
        <v>-68993</v>
      </c>
      <c r="E28" s="38">
        <v>-29237</v>
      </c>
      <c r="F28" s="38">
        <v>-115502</v>
      </c>
      <c r="G28" s="38">
        <v>-86871</v>
      </c>
      <c r="H28" s="38">
        <v>-55952</v>
      </c>
      <c r="I28" s="38">
        <v>-20680</v>
      </c>
      <c r="J28" s="9"/>
      <c r="K28" s="54"/>
      <c r="L28" s="38">
        <v>-114792</v>
      </c>
      <c r="M28" s="38">
        <v>-78206</v>
      </c>
      <c r="N28" s="38">
        <v>-48746</v>
      </c>
      <c r="O28" s="38">
        <v>-23516</v>
      </c>
      <c r="P28" s="38">
        <f t="shared" ref="P28:W28" si="1">P19+P21+P20+P22+P23</f>
        <v>-71143</v>
      </c>
      <c r="Q28" s="38">
        <f t="shared" si="1"/>
        <v>-46603</v>
      </c>
      <c r="R28" s="38">
        <f t="shared" si="1"/>
        <v>-27268</v>
      </c>
      <c r="S28" s="38">
        <f t="shared" si="1"/>
        <v>-10405</v>
      </c>
      <c r="T28" s="38">
        <f t="shared" si="1"/>
        <v>-46744</v>
      </c>
      <c r="U28" s="38">
        <f t="shared" si="1"/>
        <v>-35200</v>
      </c>
      <c r="V28" s="38">
        <f t="shared" si="1"/>
        <v>-22799</v>
      </c>
      <c r="W28" s="38">
        <f t="shared" si="1"/>
        <v>-11741</v>
      </c>
      <c r="AB28" s="2"/>
    </row>
    <row r="29" spans="1:28" ht="14.4" thickTop="1">
      <c r="A29" s="182" t="s">
        <v>536</v>
      </c>
      <c r="B29" s="183" t="s">
        <v>537</v>
      </c>
      <c r="C29" s="199">
        <v>384672</v>
      </c>
      <c r="D29" s="199">
        <v>252657</v>
      </c>
      <c r="E29" s="199">
        <v>120674</v>
      </c>
      <c r="F29" s="199">
        <v>485979</v>
      </c>
      <c r="G29" s="199">
        <v>371564</v>
      </c>
      <c r="H29" s="199">
        <v>252039</v>
      </c>
      <c r="I29" s="199">
        <v>127825</v>
      </c>
      <c r="J29" s="182" t="s">
        <v>22</v>
      </c>
      <c r="K29" s="183" t="s">
        <v>23</v>
      </c>
      <c r="L29" s="199">
        <v>493220</v>
      </c>
      <c r="M29" s="199">
        <v>375580</v>
      </c>
      <c r="N29" s="199">
        <v>244927</v>
      </c>
      <c r="O29" s="199">
        <v>123037</v>
      </c>
      <c r="P29" s="199">
        <f t="shared" ref="P29:W29" si="2">P16+P28</f>
        <v>422702</v>
      </c>
      <c r="Q29" s="199">
        <f t="shared" si="2"/>
        <v>301586</v>
      </c>
      <c r="R29" s="199">
        <f t="shared" si="2"/>
        <v>182609</v>
      </c>
      <c r="S29" s="199">
        <f t="shared" si="2"/>
        <v>71862</v>
      </c>
      <c r="T29" s="199">
        <f t="shared" si="2"/>
        <v>310499</v>
      </c>
      <c r="U29" s="199">
        <f t="shared" si="2"/>
        <v>234157</v>
      </c>
      <c r="V29" s="199">
        <f t="shared" si="2"/>
        <v>153789</v>
      </c>
      <c r="W29" s="199">
        <f t="shared" si="2"/>
        <v>72552</v>
      </c>
      <c r="AB29" s="2"/>
    </row>
    <row r="30" spans="1:28">
      <c r="A30" s="46"/>
      <c r="B30" s="183"/>
      <c r="AB30" s="2"/>
    </row>
    <row r="31" spans="1:28">
      <c r="B31" s="42"/>
      <c r="K31" s="42"/>
      <c r="L31" s="43"/>
      <c r="M31" s="43"/>
      <c r="N31" s="43"/>
      <c r="O31" s="43"/>
      <c r="P31" s="43"/>
      <c r="Q31" s="43"/>
      <c r="R31" s="43"/>
      <c r="S31" s="43"/>
      <c r="T31" s="43"/>
      <c r="U31" s="43"/>
      <c r="V31" s="43"/>
      <c r="W31" s="43"/>
      <c r="AB31" s="2"/>
    </row>
    <row r="32" spans="1:28">
      <c r="B32" s="42"/>
      <c r="K32" s="42"/>
      <c r="L32" s="43"/>
      <c r="M32" s="43"/>
      <c r="N32" s="43"/>
      <c r="O32" s="43"/>
      <c r="P32" s="43"/>
      <c r="Q32" s="43"/>
      <c r="R32" s="43"/>
      <c r="S32" s="43"/>
      <c r="T32" s="43"/>
      <c r="U32" s="43"/>
      <c r="V32" s="43"/>
      <c r="W32" s="43"/>
      <c r="AB32" s="2"/>
    </row>
    <row r="33" spans="1:28">
      <c r="A33" s="13" t="s">
        <v>54</v>
      </c>
      <c r="B33" s="13" t="s">
        <v>55</v>
      </c>
      <c r="J33" s="13" t="s">
        <v>54</v>
      </c>
      <c r="K33" s="13" t="s">
        <v>55</v>
      </c>
      <c r="L33" s="13"/>
      <c r="M33" s="13"/>
      <c r="N33" s="13"/>
      <c r="O33" s="13"/>
      <c r="P33" s="13"/>
      <c r="Q33" s="13"/>
      <c r="R33" s="13"/>
      <c r="S33" s="13"/>
      <c r="T33" s="13"/>
      <c r="U33" s="13"/>
      <c r="V33" s="13"/>
      <c r="W33" s="13"/>
      <c r="AB33" s="2"/>
    </row>
    <row r="34" spans="1:28" ht="30" customHeight="1">
      <c r="A34" s="32" t="s">
        <v>536</v>
      </c>
      <c r="B34" s="32" t="s">
        <v>537</v>
      </c>
      <c r="C34" s="180" t="s">
        <v>544</v>
      </c>
      <c r="D34" s="180" t="s">
        <v>498</v>
      </c>
      <c r="E34" s="180" t="s">
        <v>474</v>
      </c>
      <c r="F34" s="180" t="s">
        <v>472</v>
      </c>
      <c r="G34" s="180" t="s">
        <v>468</v>
      </c>
      <c r="H34" s="180" t="s">
        <v>464</v>
      </c>
      <c r="I34" s="180" t="s">
        <v>459</v>
      </c>
      <c r="J34" s="32" t="s">
        <v>22</v>
      </c>
      <c r="K34" s="32" t="s">
        <v>23</v>
      </c>
      <c r="L34" s="180" t="s">
        <v>456</v>
      </c>
      <c r="M34" s="180" t="s">
        <v>447</v>
      </c>
      <c r="N34" s="180" t="s">
        <v>433</v>
      </c>
      <c r="O34" s="180" t="s">
        <v>416</v>
      </c>
      <c r="P34" s="180" t="s">
        <v>412</v>
      </c>
      <c r="Q34" s="180" t="s">
        <v>405</v>
      </c>
      <c r="R34" s="180" t="s">
        <v>406</v>
      </c>
      <c r="S34" s="180" t="s">
        <v>407</v>
      </c>
      <c r="T34" s="180" t="s">
        <v>408</v>
      </c>
      <c r="U34" s="180" t="s">
        <v>409</v>
      </c>
      <c r="V34" s="180" t="s">
        <v>410</v>
      </c>
      <c r="W34" s="180" t="s">
        <v>411</v>
      </c>
      <c r="AB34" s="2"/>
    </row>
    <row r="35" spans="1:28">
      <c r="A35" s="11" t="s">
        <v>538</v>
      </c>
      <c r="B35" s="58" t="s">
        <v>539</v>
      </c>
      <c r="J35" s="11" t="s">
        <v>113</v>
      </c>
      <c r="K35" s="58" t="s">
        <v>19</v>
      </c>
      <c r="L35" s="45"/>
      <c r="M35" s="45"/>
      <c r="N35" s="45"/>
      <c r="O35" s="45"/>
      <c r="P35" s="45"/>
      <c r="Q35" s="45"/>
      <c r="R35" s="45"/>
      <c r="S35" s="45"/>
      <c r="T35" s="45"/>
      <c r="U35" s="45"/>
      <c r="V35" s="45"/>
      <c r="W35" s="45"/>
      <c r="AB35" s="2"/>
    </row>
    <row r="36" spans="1:28">
      <c r="A36" s="46" t="s">
        <v>499</v>
      </c>
      <c r="B36" s="160" t="s">
        <v>500</v>
      </c>
      <c r="C36" s="24">
        <v>52522</v>
      </c>
      <c r="D36" s="24">
        <v>51930</v>
      </c>
      <c r="E36" s="24">
        <v>47237</v>
      </c>
      <c r="F36" s="24">
        <v>32238.033759999991</v>
      </c>
      <c r="G36" s="24">
        <v>51119</v>
      </c>
      <c r="H36" s="24">
        <v>52911</v>
      </c>
      <c r="I36" s="24">
        <v>57815</v>
      </c>
      <c r="J36" s="46" t="s">
        <v>522</v>
      </c>
      <c r="K36" s="160" t="s">
        <v>523</v>
      </c>
      <c r="L36" s="24">
        <v>51763</v>
      </c>
      <c r="M36" s="24">
        <v>45824</v>
      </c>
      <c r="N36" s="24">
        <v>50633</v>
      </c>
      <c r="O36" s="24">
        <v>48447</v>
      </c>
      <c r="P36" s="24">
        <v>44548</v>
      </c>
      <c r="Q36" s="24">
        <v>42532</v>
      </c>
      <c r="R36" s="24">
        <v>41712</v>
      </c>
      <c r="S36" s="24">
        <v>26932</v>
      </c>
      <c r="T36" s="24">
        <v>27779.600000000006</v>
      </c>
      <c r="U36" s="24">
        <v>26422.399999999994</v>
      </c>
      <c r="V36" s="24">
        <v>25254</v>
      </c>
      <c r="W36" s="24">
        <v>24483</v>
      </c>
      <c r="AB36" s="2"/>
    </row>
    <row r="37" spans="1:28" ht="14.4" customHeight="1">
      <c r="A37" s="46" t="s">
        <v>501</v>
      </c>
      <c r="B37" s="160" t="s">
        <v>502</v>
      </c>
      <c r="C37" s="24">
        <v>26888</v>
      </c>
      <c r="D37" s="24">
        <v>24168</v>
      </c>
      <c r="E37" s="24">
        <v>25033</v>
      </c>
      <c r="F37" s="24">
        <v>31163</v>
      </c>
      <c r="G37" s="24">
        <v>24620</v>
      </c>
      <c r="H37" s="24">
        <v>26189</v>
      </c>
      <c r="I37" s="24">
        <v>24125</v>
      </c>
      <c r="J37" s="46" t="s">
        <v>465</v>
      </c>
      <c r="K37" s="160" t="s">
        <v>466</v>
      </c>
      <c r="L37" s="24">
        <v>40853</v>
      </c>
      <c r="M37" s="24">
        <v>46038</v>
      </c>
      <c r="N37" s="24">
        <v>46550</v>
      </c>
      <c r="O37" s="24">
        <v>47410</v>
      </c>
      <c r="P37" s="24">
        <v>45180</v>
      </c>
      <c r="Q37" s="24">
        <v>45338</v>
      </c>
      <c r="R37" s="24">
        <v>39308</v>
      </c>
      <c r="S37" s="24">
        <v>29366</v>
      </c>
      <c r="T37" s="24">
        <v>30969.600000000006</v>
      </c>
      <c r="U37" s="24">
        <v>31467.399999999994</v>
      </c>
      <c r="V37" s="24">
        <v>32210</v>
      </c>
      <c r="W37" s="24">
        <v>28063</v>
      </c>
      <c r="AB37" s="2"/>
    </row>
    <row r="38" spans="1:28">
      <c r="A38" s="46" t="s">
        <v>503</v>
      </c>
      <c r="B38" s="160" t="s">
        <v>504</v>
      </c>
      <c r="C38" s="24">
        <v>4538</v>
      </c>
      <c r="D38" s="24">
        <v>4642</v>
      </c>
      <c r="E38" s="24">
        <v>4191</v>
      </c>
      <c r="F38" s="24">
        <v>5312</v>
      </c>
      <c r="G38" s="24">
        <v>5189</v>
      </c>
      <c r="H38" s="24">
        <v>4902</v>
      </c>
      <c r="I38" s="24">
        <v>4072</v>
      </c>
      <c r="J38" s="46" t="s">
        <v>114</v>
      </c>
      <c r="K38" s="160" t="s">
        <v>115</v>
      </c>
      <c r="L38" s="24">
        <v>7115</v>
      </c>
      <c r="M38" s="24">
        <v>7496</v>
      </c>
      <c r="N38" s="24">
        <v>6557</v>
      </c>
      <c r="O38" s="24">
        <v>6789</v>
      </c>
      <c r="P38" s="24">
        <v>7161</v>
      </c>
      <c r="Q38" s="24">
        <v>7455</v>
      </c>
      <c r="R38" s="24">
        <v>5246</v>
      </c>
      <c r="S38" s="24">
        <v>2014</v>
      </c>
      <c r="T38" s="24">
        <v>2143</v>
      </c>
      <c r="U38" s="24">
        <v>1819</v>
      </c>
      <c r="V38" s="24">
        <v>1938</v>
      </c>
      <c r="W38" s="24">
        <v>2014</v>
      </c>
      <c r="AB38" s="2"/>
    </row>
    <row r="39" spans="1:28">
      <c r="A39" s="46" t="s">
        <v>505</v>
      </c>
      <c r="B39" s="160" t="s">
        <v>506</v>
      </c>
      <c r="C39" s="24">
        <v>12597</v>
      </c>
      <c r="D39" s="24">
        <v>12205</v>
      </c>
      <c r="E39" s="24">
        <v>11892</v>
      </c>
      <c r="F39" s="24">
        <v>11755</v>
      </c>
      <c r="G39" s="24">
        <v>12613</v>
      </c>
      <c r="H39" s="24">
        <v>12537</v>
      </c>
      <c r="I39" s="24">
        <v>12479</v>
      </c>
      <c r="J39" s="46" t="s">
        <v>116</v>
      </c>
      <c r="K39" s="160" t="s">
        <v>117</v>
      </c>
      <c r="L39" s="24">
        <v>1856</v>
      </c>
      <c r="M39" s="24">
        <v>3894</v>
      </c>
      <c r="N39" s="24">
        <v>6032</v>
      </c>
      <c r="O39" s="24">
        <v>5631</v>
      </c>
      <c r="P39" s="24">
        <v>6519</v>
      </c>
      <c r="Q39" s="24">
        <v>6682</v>
      </c>
      <c r="R39" s="24">
        <v>6448</v>
      </c>
      <c r="S39" s="24">
        <v>5352</v>
      </c>
      <c r="T39" s="24">
        <v>5547</v>
      </c>
      <c r="U39" s="24">
        <v>8328</v>
      </c>
      <c r="V39" s="24">
        <v>4508</v>
      </c>
      <c r="W39" s="24">
        <v>5000</v>
      </c>
      <c r="AB39" s="2"/>
    </row>
    <row r="40" spans="1:28">
      <c r="A40" s="46" t="s">
        <v>507</v>
      </c>
      <c r="B40" s="160" t="s">
        <v>508</v>
      </c>
      <c r="C40" s="24">
        <v>8741</v>
      </c>
      <c r="D40" s="24">
        <v>8161</v>
      </c>
      <c r="E40" s="24">
        <v>8090</v>
      </c>
      <c r="F40" s="24">
        <v>8668</v>
      </c>
      <c r="G40" s="24">
        <v>7162</v>
      </c>
      <c r="H40" s="24">
        <v>6926</v>
      </c>
      <c r="I40" s="24">
        <v>6674</v>
      </c>
      <c r="J40" s="46" t="s">
        <v>118</v>
      </c>
      <c r="K40" s="160" t="s">
        <v>119</v>
      </c>
      <c r="L40" s="24">
        <v>19292</v>
      </c>
      <c r="M40" s="24">
        <v>21536</v>
      </c>
      <c r="N40" s="24">
        <v>18622</v>
      </c>
      <c r="O40" s="24">
        <v>19411</v>
      </c>
      <c r="P40" s="24">
        <v>21486</v>
      </c>
      <c r="Q40" s="24">
        <v>18924</v>
      </c>
      <c r="R40" s="24">
        <v>16891</v>
      </c>
      <c r="S40" s="24">
        <v>13535</v>
      </c>
      <c r="T40" s="24">
        <v>18293.400000000001</v>
      </c>
      <c r="U40" s="24">
        <v>18080.599999999999</v>
      </c>
      <c r="V40" s="24">
        <v>22943</v>
      </c>
      <c r="W40" s="24">
        <v>20676</v>
      </c>
      <c r="AB40" s="2"/>
    </row>
    <row r="41" spans="1:28">
      <c r="A41" s="47" t="s">
        <v>509</v>
      </c>
      <c r="B41" s="160" t="s">
        <v>510</v>
      </c>
      <c r="C41" s="24">
        <v>20365</v>
      </c>
      <c r="D41" s="24">
        <v>26726</v>
      </c>
      <c r="E41" s="24">
        <v>17909</v>
      </c>
      <c r="F41" s="24">
        <v>14408</v>
      </c>
      <c r="G41" s="24">
        <v>13048</v>
      </c>
      <c r="H41" s="24">
        <v>12582</v>
      </c>
      <c r="I41" s="24">
        <v>9292</v>
      </c>
      <c r="J41" s="47" t="s">
        <v>120</v>
      </c>
      <c r="K41" s="160" t="s">
        <v>121</v>
      </c>
      <c r="L41" s="24">
        <v>17170</v>
      </c>
      <c r="M41" s="24">
        <v>17085</v>
      </c>
      <c r="N41" s="24">
        <v>5734</v>
      </c>
      <c r="O41" s="24">
        <v>12463</v>
      </c>
      <c r="P41" s="24">
        <v>9431</v>
      </c>
      <c r="Q41" s="24">
        <v>7085</v>
      </c>
      <c r="R41" s="24">
        <v>7543</v>
      </c>
      <c r="S41" s="24">
        <v>3887</v>
      </c>
      <c r="T41" s="24">
        <v>1018.3999999999996</v>
      </c>
      <c r="U41" s="24">
        <v>3563.6000000000004</v>
      </c>
      <c r="V41" s="24">
        <v>4066</v>
      </c>
      <c r="W41" s="24">
        <v>2952</v>
      </c>
      <c r="AB41" s="2"/>
    </row>
    <row r="42" spans="1:28">
      <c r="A42" s="48" t="s">
        <v>511</v>
      </c>
      <c r="B42" s="160" t="s">
        <v>512</v>
      </c>
      <c r="C42" s="24">
        <v>29103</v>
      </c>
      <c r="D42" s="24">
        <v>27743</v>
      </c>
      <c r="E42" s="24">
        <v>22400</v>
      </c>
      <c r="F42" s="24">
        <v>23956</v>
      </c>
      <c r="G42" s="24">
        <v>21838</v>
      </c>
      <c r="H42" s="24">
        <v>25602</v>
      </c>
      <c r="I42" s="24">
        <v>19053</v>
      </c>
      <c r="J42" s="48" t="s">
        <v>122</v>
      </c>
      <c r="K42" s="160" t="s">
        <v>123</v>
      </c>
      <c r="L42" s="24">
        <v>3680</v>
      </c>
      <c r="M42" s="24">
        <v>3297</v>
      </c>
      <c r="N42" s="24">
        <v>1213</v>
      </c>
      <c r="O42" s="24">
        <v>902</v>
      </c>
      <c r="P42" s="24">
        <v>1878</v>
      </c>
      <c r="Q42" s="24">
        <v>877</v>
      </c>
      <c r="R42" s="24">
        <v>1612</v>
      </c>
      <c r="S42" s="24">
        <v>0</v>
      </c>
      <c r="T42" s="24">
        <v>0</v>
      </c>
      <c r="U42" s="24">
        <v>0</v>
      </c>
      <c r="V42" s="24">
        <v>0</v>
      </c>
      <c r="W42" s="24">
        <v>0</v>
      </c>
      <c r="AB42" s="2"/>
    </row>
    <row r="43" spans="1:28" ht="26.4">
      <c r="A43" s="46" t="s">
        <v>513</v>
      </c>
      <c r="B43" s="160" t="s">
        <v>514</v>
      </c>
      <c r="C43" s="24">
        <v>14323</v>
      </c>
      <c r="D43" s="24">
        <v>10454</v>
      </c>
      <c r="E43" s="24">
        <v>8718</v>
      </c>
      <c r="F43" s="24">
        <v>10219</v>
      </c>
      <c r="G43" s="24">
        <v>10304</v>
      </c>
      <c r="H43" s="24">
        <v>11513</v>
      </c>
      <c r="I43" s="24">
        <v>10281</v>
      </c>
      <c r="J43" s="46" t="s">
        <v>524</v>
      </c>
      <c r="K43" s="160" t="s">
        <v>525</v>
      </c>
      <c r="L43" s="23">
        <v>12497</v>
      </c>
      <c r="M43" s="23">
        <v>14943</v>
      </c>
      <c r="N43" s="23">
        <v>11779</v>
      </c>
      <c r="O43" s="23">
        <v>5500</v>
      </c>
      <c r="P43" s="23">
        <v>9453</v>
      </c>
      <c r="Q43" s="23">
        <v>9419</v>
      </c>
      <c r="R43" s="23">
        <v>8850</v>
      </c>
      <c r="S43" s="23">
        <v>1181</v>
      </c>
      <c r="T43" s="23">
        <v>2135</v>
      </c>
      <c r="U43" s="23">
        <v>3088</v>
      </c>
      <c r="V43" s="23">
        <v>1376</v>
      </c>
      <c r="W43" s="23">
        <v>1105</v>
      </c>
      <c r="AB43" s="2"/>
    </row>
    <row r="44" spans="1:28" ht="14.25" customHeight="1">
      <c r="A44" s="46" t="s">
        <v>515</v>
      </c>
      <c r="B44" s="160" t="s">
        <v>516</v>
      </c>
      <c r="C44" s="24">
        <v>2538</v>
      </c>
      <c r="D44" s="24">
        <v>2694</v>
      </c>
      <c r="E44" s="24">
        <v>1621</v>
      </c>
      <c r="F44" s="24">
        <v>2170</v>
      </c>
      <c r="G44" s="24">
        <v>2036</v>
      </c>
      <c r="H44" s="24">
        <v>977</v>
      </c>
      <c r="I44" s="24">
        <v>565</v>
      </c>
      <c r="J44" s="46"/>
      <c r="K44" s="160"/>
      <c r="L44" s="24"/>
      <c r="M44" s="24"/>
      <c r="N44" s="24"/>
      <c r="O44" s="24"/>
      <c r="P44" s="24"/>
      <c r="Q44" s="24"/>
      <c r="R44" s="24"/>
      <c r="S44" s="24"/>
      <c r="T44" s="24"/>
      <c r="U44" s="24"/>
      <c r="V44" s="24"/>
      <c r="W44" s="24"/>
      <c r="AB44" s="2"/>
    </row>
    <row r="45" spans="1:28">
      <c r="A45" s="46" t="s">
        <v>517</v>
      </c>
      <c r="B45" s="160" t="s">
        <v>518</v>
      </c>
      <c r="C45" s="24">
        <v>2134</v>
      </c>
      <c r="D45" s="24">
        <v>3016</v>
      </c>
      <c r="E45" s="24">
        <v>2820</v>
      </c>
      <c r="F45" s="24">
        <v>3156.9662399999997</v>
      </c>
      <c r="G45" s="24">
        <v>2515</v>
      </c>
      <c r="H45" s="24">
        <v>5347</v>
      </c>
      <c r="I45" s="24">
        <v>4149</v>
      </c>
      <c r="J45" s="46"/>
      <c r="K45" s="160"/>
      <c r="L45" s="24"/>
      <c r="M45" s="24"/>
      <c r="N45" s="24"/>
      <c r="O45" s="24"/>
      <c r="P45" s="24"/>
      <c r="Q45" s="24"/>
      <c r="R45" s="24"/>
      <c r="S45" s="24"/>
      <c r="T45" s="24"/>
      <c r="U45" s="24"/>
      <c r="V45" s="24"/>
      <c r="W45" s="24"/>
      <c r="AB45" s="2"/>
    </row>
    <row r="46" spans="1:28">
      <c r="B46" s="58"/>
      <c r="C46" s="25">
        <v>173749</v>
      </c>
      <c r="D46" s="25">
        <v>171739</v>
      </c>
      <c r="E46" s="25">
        <v>149911</v>
      </c>
      <c r="F46" s="25">
        <v>143046</v>
      </c>
      <c r="G46" s="25">
        <v>150444</v>
      </c>
      <c r="H46" s="25">
        <v>159486</v>
      </c>
      <c r="I46" s="25">
        <v>148505</v>
      </c>
      <c r="J46" s="11"/>
      <c r="K46" s="58"/>
      <c r="L46" s="25">
        <v>154226</v>
      </c>
      <c r="M46" s="25">
        <v>160113</v>
      </c>
      <c r="N46" s="25">
        <v>147120</v>
      </c>
      <c r="O46" s="25">
        <v>146553</v>
      </c>
      <c r="P46" s="25">
        <f t="shared" ref="P46:W46" si="3">SUM(P36:P43)</f>
        <v>145656</v>
      </c>
      <c r="Q46" s="25">
        <f t="shared" si="3"/>
        <v>138312</v>
      </c>
      <c r="R46" s="25">
        <f t="shared" si="3"/>
        <v>127610</v>
      </c>
      <c r="S46" s="25">
        <f t="shared" si="3"/>
        <v>82267</v>
      </c>
      <c r="T46" s="25">
        <f t="shared" si="3"/>
        <v>87886</v>
      </c>
      <c r="U46" s="25">
        <f t="shared" si="3"/>
        <v>92769</v>
      </c>
      <c r="V46" s="25">
        <f t="shared" si="3"/>
        <v>92295</v>
      </c>
      <c r="W46" s="25">
        <f t="shared" si="3"/>
        <v>84293</v>
      </c>
      <c r="AB46" s="2"/>
    </row>
    <row r="47" spans="1:28">
      <c r="B47" s="58"/>
      <c r="J47" s="11"/>
      <c r="K47" s="58"/>
      <c r="L47" s="25"/>
      <c r="M47" s="25"/>
      <c r="N47" s="25"/>
      <c r="O47" s="25"/>
      <c r="P47" s="25"/>
      <c r="Q47" s="25"/>
      <c r="R47" s="25"/>
      <c r="S47" s="25"/>
      <c r="T47" s="25"/>
      <c r="U47" s="25"/>
      <c r="V47" s="25"/>
      <c r="W47" s="25"/>
      <c r="AB47" s="2"/>
    </row>
    <row r="48" spans="1:28">
      <c r="A48" s="11" t="s">
        <v>540</v>
      </c>
      <c r="B48" s="58" t="s">
        <v>541</v>
      </c>
      <c r="J48" s="11" t="s">
        <v>125</v>
      </c>
      <c r="K48" s="58" t="s">
        <v>21</v>
      </c>
      <c r="L48" s="49"/>
      <c r="M48" s="49"/>
      <c r="N48" s="49"/>
      <c r="O48" s="49"/>
      <c r="P48" s="49"/>
      <c r="Q48" s="49"/>
      <c r="R48" s="49"/>
      <c r="S48" s="49"/>
      <c r="T48" s="49"/>
      <c r="U48" s="49"/>
      <c r="V48" s="49"/>
      <c r="W48" s="49"/>
      <c r="AB48" s="2"/>
    </row>
    <row r="49" spans="1:28">
      <c r="A49" s="46" t="s">
        <v>499</v>
      </c>
      <c r="B49" s="160" t="s">
        <v>500</v>
      </c>
      <c r="C49" s="24">
        <v>-389</v>
      </c>
      <c r="D49" s="24">
        <v>-702</v>
      </c>
      <c r="E49" s="24">
        <v>-879</v>
      </c>
      <c r="F49" s="24">
        <v>3624</v>
      </c>
      <c r="G49" s="24">
        <v>-2815</v>
      </c>
      <c r="H49" s="24">
        <v>-4854</v>
      </c>
      <c r="I49" s="24">
        <v>-456</v>
      </c>
      <c r="J49" s="46" t="s">
        <v>526</v>
      </c>
      <c r="K49" s="160" t="s">
        <v>523</v>
      </c>
      <c r="L49" s="24">
        <v>-2223</v>
      </c>
      <c r="M49" s="24">
        <v>-3187</v>
      </c>
      <c r="N49" s="24">
        <v>-839</v>
      </c>
      <c r="O49" s="24">
        <v>-691</v>
      </c>
      <c r="P49" s="24">
        <v>-3385</v>
      </c>
      <c r="Q49" s="24">
        <v>-1250</v>
      </c>
      <c r="R49" s="24">
        <v>-1731</v>
      </c>
      <c r="S49" s="24">
        <v>-1015</v>
      </c>
      <c r="T49" s="24">
        <v>-1633.4</v>
      </c>
      <c r="U49" s="24">
        <v>-1991.6</v>
      </c>
      <c r="V49" s="24">
        <v>-419</v>
      </c>
      <c r="W49" s="24">
        <v>-339</v>
      </c>
      <c r="AB49" s="2"/>
    </row>
    <row r="50" spans="1:28">
      <c r="A50" s="47" t="s">
        <v>501</v>
      </c>
      <c r="B50" s="160" t="s">
        <v>502</v>
      </c>
      <c r="C50" s="24">
        <v>-995</v>
      </c>
      <c r="D50" s="24">
        <v>-809</v>
      </c>
      <c r="E50" s="24">
        <v>-913</v>
      </c>
      <c r="F50" s="24">
        <v>-1565</v>
      </c>
      <c r="G50" s="24">
        <v>-840</v>
      </c>
      <c r="H50" s="24">
        <v>-738</v>
      </c>
      <c r="I50" s="24">
        <v>-371</v>
      </c>
      <c r="J50" s="46" t="s">
        <v>527</v>
      </c>
      <c r="K50" s="160" t="s">
        <v>528</v>
      </c>
      <c r="L50" s="24">
        <v>-19125.651089999999</v>
      </c>
      <c r="M50" s="24">
        <v>-18441.025000000001</v>
      </c>
      <c r="N50" s="24">
        <v>-11496.055100000001</v>
      </c>
      <c r="O50" s="24">
        <v>-16353.206099999999</v>
      </c>
      <c r="P50" s="24">
        <v>-14388</v>
      </c>
      <c r="Q50" s="24">
        <v>-12671</v>
      </c>
      <c r="R50" s="24">
        <v>-11520</v>
      </c>
      <c r="S50" s="24">
        <v>-7812</v>
      </c>
      <c r="T50" s="24">
        <v>-8330</v>
      </c>
      <c r="U50" s="24">
        <v>-8270</v>
      </c>
      <c r="V50" s="24">
        <v>-8409</v>
      </c>
      <c r="W50" s="24">
        <v>-8935</v>
      </c>
      <c r="AB50" s="2"/>
    </row>
    <row r="51" spans="1:28">
      <c r="A51" s="48" t="s">
        <v>503</v>
      </c>
      <c r="B51" s="160" t="s">
        <v>504</v>
      </c>
      <c r="C51" s="24">
        <v>-1011</v>
      </c>
      <c r="D51" s="24">
        <v>-936</v>
      </c>
      <c r="E51" s="24">
        <v>-791</v>
      </c>
      <c r="F51" s="24">
        <v>-798</v>
      </c>
      <c r="G51" s="24">
        <v>-975</v>
      </c>
      <c r="H51" s="24">
        <v>-938</v>
      </c>
      <c r="I51" s="24">
        <v>-814</v>
      </c>
      <c r="J51" s="46" t="s">
        <v>120</v>
      </c>
      <c r="K51" s="160" t="s">
        <v>121</v>
      </c>
      <c r="L51" s="24">
        <v>-2250</v>
      </c>
      <c r="M51" s="24">
        <v>-2217</v>
      </c>
      <c r="N51" s="24">
        <v>-1793</v>
      </c>
      <c r="O51" s="24">
        <v>-1491</v>
      </c>
      <c r="P51" s="24">
        <v>-522</v>
      </c>
      <c r="Q51" s="24">
        <v>-628</v>
      </c>
      <c r="R51" s="24">
        <v>-342</v>
      </c>
      <c r="S51" s="24">
        <v>-101</v>
      </c>
      <c r="T51" s="24">
        <v>-73</v>
      </c>
      <c r="U51" s="24">
        <v>-68</v>
      </c>
      <c r="V51" s="24">
        <v>-58</v>
      </c>
      <c r="W51" s="24">
        <v>-70</v>
      </c>
      <c r="AB51" s="2"/>
    </row>
    <row r="52" spans="1:28">
      <c r="A52" s="46" t="s">
        <v>505</v>
      </c>
      <c r="B52" s="160" t="s">
        <v>506</v>
      </c>
      <c r="C52" s="24">
        <v>-265</v>
      </c>
      <c r="D52" s="24">
        <v>-398</v>
      </c>
      <c r="E52" s="24">
        <v>-219</v>
      </c>
      <c r="F52" s="24">
        <v>153</v>
      </c>
      <c r="G52" s="24">
        <v>-431</v>
      </c>
      <c r="H52" s="24">
        <v>-501</v>
      </c>
      <c r="I52" s="24">
        <v>-487</v>
      </c>
      <c r="J52" s="48" t="s">
        <v>450</v>
      </c>
      <c r="K52" s="160" t="s">
        <v>451</v>
      </c>
      <c r="L52" s="24">
        <v>-3963</v>
      </c>
      <c r="M52" s="24">
        <v>306</v>
      </c>
      <c r="N52" s="24">
        <v>-4880</v>
      </c>
      <c r="O52" s="24">
        <v>-2658</v>
      </c>
      <c r="P52" s="24">
        <v>-2353</v>
      </c>
      <c r="Q52" s="24">
        <v>-2038</v>
      </c>
      <c r="R52" s="24">
        <v>-962</v>
      </c>
      <c r="S52" s="24">
        <v>0</v>
      </c>
      <c r="T52" s="24">
        <v>0</v>
      </c>
      <c r="U52" s="24">
        <v>0</v>
      </c>
      <c r="V52" s="24">
        <v>0</v>
      </c>
      <c r="W52" s="24">
        <v>0</v>
      </c>
      <c r="AB52" s="2"/>
    </row>
    <row r="53" spans="1:28">
      <c r="A53" s="46" t="s">
        <v>509</v>
      </c>
      <c r="B53" s="160" t="s">
        <v>510</v>
      </c>
      <c r="C53" s="24">
        <v>-6623</v>
      </c>
      <c r="D53" s="24">
        <v>-7129</v>
      </c>
      <c r="E53" s="24">
        <v>-611</v>
      </c>
      <c r="F53" s="24">
        <v>680</v>
      </c>
      <c r="G53" s="24">
        <v>-421</v>
      </c>
      <c r="H53" s="24">
        <v>-1235</v>
      </c>
      <c r="I53" s="24">
        <v>-1355</v>
      </c>
      <c r="J53" s="46" t="s">
        <v>529</v>
      </c>
      <c r="K53" s="160" t="s">
        <v>535</v>
      </c>
      <c r="L53" s="24">
        <v>-9024.348909999997</v>
      </c>
      <c r="M53" s="24">
        <v>-5920.9750000000022</v>
      </c>
      <c r="N53" s="24">
        <v>-6221.9448999999995</v>
      </c>
      <c r="O53" s="24">
        <v>-2322.7938999999997</v>
      </c>
      <c r="P53" s="24">
        <v>-3892</v>
      </c>
      <c r="Q53" s="24">
        <v>-2748</v>
      </c>
      <c r="R53" s="24">
        <v>-2308</v>
      </c>
      <c r="S53" s="24">
        <v>-1477</v>
      </c>
      <c r="T53" s="24">
        <v>-1507.6000000000004</v>
      </c>
      <c r="U53" s="24">
        <v>-2071.3999999999996</v>
      </c>
      <c r="V53" s="24">
        <v>-2172</v>
      </c>
      <c r="W53" s="24">
        <v>-2397</v>
      </c>
      <c r="AB53" s="2"/>
    </row>
    <row r="54" spans="1:28">
      <c r="A54" s="46" t="s">
        <v>511</v>
      </c>
      <c r="B54" s="160" t="s">
        <v>512</v>
      </c>
      <c r="C54" s="24">
        <v>-16302</v>
      </c>
      <c r="D54" s="24">
        <v>-21332</v>
      </c>
      <c r="E54" s="24">
        <v>-20393</v>
      </c>
      <c r="F54" s="24">
        <v>-21479</v>
      </c>
      <c r="G54" s="24">
        <v>-18764</v>
      </c>
      <c r="H54" s="24">
        <v>-20048</v>
      </c>
      <c r="I54" s="24">
        <v>-15349</v>
      </c>
      <c r="J54" s="46"/>
      <c r="K54" s="160"/>
      <c r="L54" s="24"/>
      <c r="M54" s="24"/>
      <c r="N54" s="24"/>
      <c r="O54" s="24"/>
      <c r="P54" s="24"/>
      <c r="Q54" s="24"/>
      <c r="R54" s="24"/>
      <c r="S54" s="24"/>
      <c r="T54" s="24"/>
      <c r="U54" s="24"/>
      <c r="V54" s="24"/>
      <c r="W54" s="24"/>
      <c r="AB54" s="2"/>
    </row>
    <row r="55" spans="1:28" ht="26.4">
      <c r="A55" s="46" t="s">
        <v>519</v>
      </c>
      <c r="B55" s="160" t="s">
        <v>514</v>
      </c>
      <c r="C55" s="24">
        <v>-4780</v>
      </c>
      <c r="D55" s="24">
        <v>-1641</v>
      </c>
      <c r="E55" s="24">
        <v>-2031</v>
      </c>
      <c r="F55" s="24">
        <v>-2586</v>
      </c>
      <c r="G55" s="24">
        <v>-2455</v>
      </c>
      <c r="H55" s="24">
        <v>-2355</v>
      </c>
      <c r="I55" s="24">
        <v>-2368</v>
      </c>
      <c r="J55" s="46"/>
      <c r="K55" s="160"/>
      <c r="L55" s="24"/>
      <c r="M55" s="24"/>
      <c r="N55" s="24"/>
      <c r="O55" s="24"/>
      <c r="P55" s="24"/>
      <c r="Q55" s="24"/>
      <c r="R55" s="24"/>
      <c r="S55" s="24"/>
      <c r="T55" s="24"/>
      <c r="U55" s="24"/>
      <c r="V55" s="24"/>
      <c r="W55" s="24"/>
      <c r="AB55" s="2"/>
    </row>
    <row r="56" spans="1:28" ht="14.25" customHeight="1">
      <c r="A56" s="46" t="s">
        <v>515</v>
      </c>
      <c r="B56" s="160" t="s">
        <v>516</v>
      </c>
      <c r="C56" s="24">
        <v>-6570</v>
      </c>
      <c r="D56" s="24">
        <v>-5679</v>
      </c>
      <c r="E56" s="24">
        <v>-2786</v>
      </c>
      <c r="F56" s="24">
        <v>-1031</v>
      </c>
      <c r="G56" s="24">
        <v>-4039</v>
      </c>
      <c r="H56" s="24">
        <v>-1839</v>
      </c>
      <c r="I56" s="24">
        <v>-1166</v>
      </c>
      <c r="J56" s="46"/>
      <c r="K56" s="160"/>
      <c r="L56" s="24"/>
      <c r="M56" s="24"/>
      <c r="N56" s="24"/>
      <c r="O56" s="24"/>
      <c r="P56" s="24"/>
      <c r="Q56" s="24"/>
      <c r="R56" s="24"/>
      <c r="S56" s="24"/>
      <c r="T56" s="24"/>
      <c r="U56" s="24"/>
      <c r="V56" s="24"/>
      <c r="W56" s="24"/>
      <c r="AB56" s="2"/>
    </row>
    <row r="57" spans="1:28">
      <c r="A57" s="46" t="s">
        <v>517</v>
      </c>
      <c r="B57" s="160" t="s">
        <v>518</v>
      </c>
      <c r="C57" s="24">
        <v>-4799</v>
      </c>
      <c r="D57" s="24">
        <v>-1130</v>
      </c>
      <c r="E57" s="24">
        <v>-614</v>
      </c>
      <c r="F57" s="24">
        <v>-5629</v>
      </c>
      <c r="G57" s="24">
        <v>-179</v>
      </c>
      <c r="H57" s="24">
        <v>-2764</v>
      </c>
      <c r="I57" s="24">
        <v>1686</v>
      </c>
      <c r="J57" s="46"/>
      <c r="K57" s="160"/>
      <c r="L57" s="24"/>
      <c r="M57" s="24"/>
      <c r="N57" s="24"/>
      <c r="O57" s="24"/>
      <c r="P57" s="24"/>
      <c r="Q57" s="24"/>
      <c r="R57" s="24"/>
      <c r="S57" s="24"/>
      <c r="T57" s="24"/>
      <c r="U57" s="24"/>
      <c r="V57" s="24"/>
      <c r="W57" s="24"/>
      <c r="AB57" s="2"/>
    </row>
    <row r="58" spans="1:28" ht="14.4" thickBot="1">
      <c r="A58" s="46"/>
      <c r="B58" s="160"/>
      <c r="C58" s="38">
        <v>-41734</v>
      </c>
      <c r="D58" s="38">
        <v>-39756</v>
      </c>
      <c r="E58" s="38">
        <v>-29237</v>
      </c>
      <c r="F58" s="38">
        <v>-28631</v>
      </c>
      <c r="G58" s="38">
        <v>-30919</v>
      </c>
      <c r="H58" s="38">
        <v>-35272</v>
      </c>
      <c r="I58" s="38">
        <v>-20680</v>
      </c>
      <c r="J58" s="9"/>
      <c r="K58" s="54"/>
      <c r="L58" s="38">
        <v>-36586</v>
      </c>
      <c r="M58" s="38">
        <v>-29460</v>
      </c>
      <c r="N58" s="38">
        <v>-25230</v>
      </c>
      <c r="O58" s="38">
        <v>-23516</v>
      </c>
      <c r="P58" s="38">
        <f t="shared" ref="P58:W58" si="4">SUM(P49:P53)</f>
        <v>-24540</v>
      </c>
      <c r="Q58" s="38">
        <f t="shared" si="4"/>
        <v>-19335</v>
      </c>
      <c r="R58" s="38">
        <f t="shared" si="4"/>
        <v>-16863</v>
      </c>
      <c r="S58" s="38">
        <f t="shared" si="4"/>
        <v>-10405</v>
      </c>
      <c r="T58" s="38">
        <f t="shared" si="4"/>
        <v>-11544</v>
      </c>
      <c r="U58" s="38">
        <f t="shared" si="4"/>
        <v>-12401</v>
      </c>
      <c r="V58" s="38">
        <f t="shared" si="4"/>
        <v>-11058</v>
      </c>
      <c r="W58" s="38">
        <f t="shared" si="4"/>
        <v>-11741</v>
      </c>
      <c r="AB58" s="2"/>
    </row>
    <row r="59" spans="1:28" ht="14.4" thickTop="1">
      <c r="A59" s="182" t="s">
        <v>536</v>
      </c>
      <c r="B59" s="183" t="s">
        <v>537</v>
      </c>
      <c r="C59" s="199">
        <v>132015</v>
      </c>
      <c r="D59" s="199">
        <v>131983</v>
      </c>
      <c r="E59" s="199">
        <v>120674</v>
      </c>
      <c r="F59" s="199">
        <v>114415</v>
      </c>
      <c r="G59" s="199">
        <v>119525</v>
      </c>
      <c r="H59" s="199">
        <v>124214</v>
      </c>
      <c r="I59" s="199">
        <v>127825</v>
      </c>
      <c r="J59" s="182" t="s">
        <v>22</v>
      </c>
      <c r="K59" s="183" t="s">
        <v>23</v>
      </c>
      <c r="L59" s="199">
        <v>117640</v>
      </c>
      <c r="M59" s="199">
        <v>130653</v>
      </c>
      <c r="N59" s="199">
        <v>121890</v>
      </c>
      <c r="O59" s="199">
        <v>123037</v>
      </c>
      <c r="P59" s="199">
        <f t="shared" ref="P59:W59" si="5">P46+P58</f>
        <v>121116</v>
      </c>
      <c r="Q59" s="199">
        <f t="shared" si="5"/>
        <v>118977</v>
      </c>
      <c r="R59" s="199">
        <f t="shared" si="5"/>
        <v>110747</v>
      </c>
      <c r="S59" s="199">
        <f t="shared" si="5"/>
        <v>71862</v>
      </c>
      <c r="T59" s="199">
        <f t="shared" si="5"/>
        <v>76342</v>
      </c>
      <c r="U59" s="199">
        <f t="shared" si="5"/>
        <v>80368</v>
      </c>
      <c r="V59" s="199">
        <f t="shared" si="5"/>
        <v>81237</v>
      </c>
      <c r="W59" s="199">
        <f t="shared" si="5"/>
        <v>72552</v>
      </c>
      <c r="AB59" s="2"/>
    </row>
    <row r="61" spans="1:28">
      <c r="A61" s="275" t="s">
        <v>520</v>
      </c>
      <c r="J61" s="230" t="s">
        <v>531</v>
      </c>
    </row>
    <row r="62" spans="1:28">
      <c r="A62" s="275" t="s">
        <v>521</v>
      </c>
      <c r="J62" s="230" t="s">
        <v>532</v>
      </c>
    </row>
    <row r="64" spans="1:28">
      <c r="J64" s="230" t="s">
        <v>533</v>
      </c>
    </row>
    <row r="65" spans="1:28">
      <c r="J65" s="230" t="s">
        <v>534</v>
      </c>
      <c r="L65" s="4"/>
      <c r="M65" s="4"/>
      <c r="N65" s="4"/>
      <c r="O65" s="4"/>
      <c r="P65" s="4"/>
      <c r="Q65" s="4"/>
      <c r="R65" s="4"/>
      <c r="S65" s="4"/>
      <c r="T65" s="4"/>
      <c r="U65" s="4"/>
    </row>
    <row r="73" spans="1:28" ht="17.399999999999999">
      <c r="A73" s="240" t="s">
        <v>469</v>
      </c>
      <c r="T73" s="10"/>
      <c r="AB73" s="2"/>
    </row>
    <row r="74" spans="1:28">
      <c r="T74" s="10"/>
      <c r="AB74" s="2"/>
    </row>
    <row r="75" spans="1:28">
      <c r="A75" s="13" t="s">
        <v>2</v>
      </c>
      <c r="B75" s="13" t="s">
        <v>3</v>
      </c>
      <c r="O75" s="13" t="s">
        <v>2</v>
      </c>
      <c r="P75" s="13" t="s">
        <v>3</v>
      </c>
      <c r="T75" s="10"/>
      <c r="AB75" s="2"/>
    </row>
    <row r="76" spans="1:28" ht="30.6" customHeight="1">
      <c r="A76" s="269" t="s">
        <v>22</v>
      </c>
      <c r="B76" s="269" t="s">
        <v>23</v>
      </c>
      <c r="C76" s="233" t="s">
        <v>11</v>
      </c>
      <c r="D76" s="233" t="s">
        <v>10</v>
      </c>
      <c r="E76" s="233" t="s">
        <v>9</v>
      </c>
      <c r="F76" s="233" t="s">
        <v>8</v>
      </c>
      <c r="G76" s="233" t="s">
        <v>7</v>
      </c>
      <c r="H76" s="233" t="s">
        <v>6</v>
      </c>
      <c r="I76" s="233" t="s">
        <v>373</v>
      </c>
      <c r="J76" s="233" t="s">
        <v>388</v>
      </c>
      <c r="K76" s="233" t="s">
        <v>413</v>
      </c>
      <c r="L76" s="233" t="s">
        <v>432</v>
      </c>
      <c r="M76" s="233" t="s">
        <v>446</v>
      </c>
      <c r="N76" s="233" t="s">
        <v>455</v>
      </c>
      <c r="O76" s="269" t="s">
        <v>536</v>
      </c>
      <c r="P76" s="269" t="s">
        <v>537</v>
      </c>
      <c r="Q76" s="233" t="s">
        <v>458</v>
      </c>
      <c r="R76" s="233" t="s">
        <v>463</v>
      </c>
      <c r="S76" s="233" t="s">
        <v>467</v>
      </c>
      <c r="T76" s="233" t="s">
        <v>471</v>
      </c>
      <c r="U76" s="233" t="s">
        <v>473</v>
      </c>
      <c r="V76" s="233">
        <v>43281</v>
      </c>
      <c r="W76" s="233">
        <v>43373</v>
      </c>
      <c r="AB76" s="2"/>
    </row>
    <row r="77" spans="1:28">
      <c r="A77" s="11" t="s">
        <v>113</v>
      </c>
      <c r="B77" s="237" t="s">
        <v>19</v>
      </c>
      <c r="C77" s="45"/>
      <c r="D77" s="45"/>
      <c r="E77" s="45"/>
      <c r="F77" s="45"/>
      <c r="G77" s="45"/>
      <c r="H77" s="45"/>
      <c r="I77" s="45"/>
      <c r="J77" s="45"/>
      <c r="K77" s="45"/>
      <c r="L77" s="45"/>
      <c r="M77" s="61"/>
      <c r="N77" s="61"/>
      <c r="O77" s="11" t="s">
        <v>538</v>
      </c>
      <c r="P77" s="237" t="s">
        <v>539</v>
      </c>
      <c r="Q77" s="61"/>
      <c r="R77" s="61"/>
      <c r="S77" s="61"/>
      <c r="T77" s="61"/>
      <c r="U77" s="61"/>
      <c r="V77" s="61"/>
      <c r="W77" s="61"/>
      <c r="AB77" s="2"/>
    </row>
    <row r="78" spans="1:28" ht="14.25" customHeight="1">
      <c r="A78" s="46" t="s">
        <v>522</v>
      </c>
      <c r="B78" s="248" t="s">
        <v>523</v>
      </c>
      <c r="C78" s="24">
        <v>24483</v>
      </c>
      <c r="D78" s="24">
        <v>49737</v>
      </c>
      <c r="E78" s="24">
        <v>76159.399999999994</v>
      </c>
      <c r="F78" s="24">
        <v>103939</v>
      </c>
      <c r="G78" s="24">
        <v>26932</v>
      </c>
      <c r="H78" s="24">
        <v>68644</v>
      </c>
      <c r="I78" s="24">
        <v>111176</v>
      </c>
      <c r="J78" s="24">
        <v>155724</v>
      </c>
      <c r="K78" s="24">
        <v>48447</v>
      </c>
      <c r="L78" s="24">
        <v>99080</v>
      </c>
      <c r="M78" s="24">
        <v>144904</v>
      </c>
      <c r="N78" s="24">
        <v>196667</v>
      </c>
      <c r="O78" s="46" t="s">
        <v>499</v>
      </c>
      <c r="P78" s="248" t="s">
        <v>500</v>
      </c>
      <c r="Q78" s="24">
        <v>57815</v>
      </c>
      <c r="R78" s="24">
        <v>110726</v>
      </c>
      <c r="S78" s="24">
        <v>161845</v>
      </c>
      <c r="T78" s="24">
        <v>194083.03375999999</v>
      </c>
      <c r="U78" s="24">
        <v>47237</v>
      </c>
      <c r="V78" s="24">
        <v>99167</v>
      </c>
      <c r="W78" s="24">
        <v>151689</v>
      </c>
      <c r="AB78" s="2"/>
    </row>
    <row r="79" spans="1:28" ht="14.25" customHeight="1">
      <c r="A79" s="46" t="s">
        <v>465</v>
      </c>
      <c r="B79" s="248" t="s">
        <v>466</v>
      </c>
      <c r="C79" s="24">
        <v>28063</v>
      </c>
      <c r="D79" s="24">
        <v>60273</v>
      </c>
      <c r="E79" s="24">
        <v>91740.4</v>
      </c>
      <c r="F79" s="24">
        <v>122710</v>
      </c>
      <c r="G79" s="24">
        <v>29366</v>
      </c>
      <c r="H79" s="24">
        <v>68674</v>
      </c>
      <c r="I79" s="24">
        <v>114012</v>
      </c>
      <c r="J79" s="24">
        <v>159192</v>
      </c>
      <c r="K79" s="24">
        <v>47410</v>
      </c>
      <c r="L79" s="24">
        <v>93960</v>
      </c>
      <c r="M79" s="24">
        <v>139998</v>
      </c>
      <c r="N79" s="24">
        <v>180851</v>
      </c>
      <c r="O79" s="46" t="s">
        <v>501</v>
      </c>
      <c r="P79" s="248" t="s">
        <v>502</v>
      </c>
      <c r="Q79" s="24">
        <v>24125</v>
      </c>
      <c r="R79" s="24">
        <v>50314</v>
      </c>
      <c r="S79" s="24">
        <v>74934</v>
      </c>
      <c r="T79" s="24">
        <v>106097</v>
      </c>
      <c r="U79" s="24">
        <v>25033</v>
      </c>
      <c r="V79" s="24">
        <v>49201</v>
      </c>
      <c r="W79" s="24">
        <v>76089</v>
      </c>
      <c r="AB79" s="2"/>
    </row>
    <row r="80" spans="1:28" ht="14.25" customHeight="1">
      <c r="A80" s="46" t="s">
        <v>114</v>
      </c>
      <c r="B80" s="248" t="s">
        <v>115</v>
      </c>
      <c r="C80" s="24">
        <v>2014</v>
      </c>
      <c r="D80" s="24">
        <v>3952</v>
      </c>
      <c r="E80" s="24">
        <v>5771</v>
      </c>
      <c r="F80" s="24">
        <v>7914</v>
      </c>
      <c r="G80" s="24">
        <v>2014</v>
      </c>
      <c r="H80" s="24">
        <v>7260</v>
      </c>
      <c r="I80" s="24">
        <v>14715</v>
      </c>
      <c r="J80" s="24">
        <v>21876</v>
      </c>
      <c r="K80" s="24">
        <v>6789</v>
      </c>
      <c r="L80" s="24">
        <v>13346</v>
      </c>
      <c r="M80" s="24">
        <v>20842</v>
      </c>
      <c r="N80" s="24">
        <v>27957</v>
      </c>
      <c r="O80" s="46" t="s">
        <v>503</v>
      </c>
      <c r="P80" s="248" t="s">
        <v>504</v>
      </c>
      <c r="Q80" s="24">
        <v>4072</v>
      </c>
      <c r="R80" s="24">
        <v>8974</v>
      </c>
      <c r="S80" s="24">
        <v>14163</v>
      </c>
      <c r="T80" s="24">
        <v>19475</v>
      </c>
      <c r="U80" s="24">
        <v>4191</v>
      </c>
      <c r="V80" s="24">
        <v>8833</v>
      </c>
      <c r="W80" s="24">
        <v>13371</v>
      </c>
      <c r="AB80" s="2"/>
    </row>
    <row r="81" spans="1:28" ht="14.25" customHeight="1">
      <c r="A81" s="46" t="s">
        <v>116</v>
      </c>
      <c r="B81" s="248" t="s">
        <v>117</v>
      </c>
      <c r="C81" s="24">
        <v>5000</v>
      </c>
      <c r="D81" s="24">
        <v>9508</v>
      </c>
      <c r="E81" s="24">
        <v>17836</v>
      </c>
      <c r="F81" s="24">
        <v>23383</v>
      </c>
      <c r="G81" s="24">
        <v>5352</v>
      </c>
      <c r="H81" s="24">
        <v>11800</v>
      </c>
      <c r="I81" s="24">
        <v>18482</v>
      </c>
      <c r="J81" s="24">
        <v>25001</v>
      </c>
      <c r="K81" s="24">
        <v>5631</v>
      </c>
      <c r="L81" s="24">
        <v>11663</v>
      </c>
      <c r="M81" s="24">
        <v>15557</v>
      </c>
      <c r="N81" s="24">
        <v>17413</v>
      </c>
      <c r="O81" s="46" t="s">
        <v>505</v>
      </c>
      <c r="P81" s="248" t="s">
        <v>506</v>
      </c>
      <c r="Q81" s="24">
        <v>12479</v>
      </c>
      <c r="R81" s="24">
        <v>25016</v>
      </c>
      <c r="S81" s="24">
        <v>37629</v>
      </c>
      <c r="T81" s="24">
        <v>49384</v>
      </c>
      <c r="U81" s="24">
        <v>11892</v>
      </c>
      <c r="V81" s="24">
        <v>24097</v>
      </c>
      <c r="W81" s="24">
        <v>36694</v>
      </c>
      <c r="AB81" s="2"/>
    </row>
    <row r="82" spans="1:28" ht="14.25" customHeight="1">
      <c r="A82" s="46" t="s">
        <v>118</v>
      </c>
      <c r="B82" s="248" t="s">
        <v>119</v>
      </c>
      <c r="C82" s="24">
        <v>20676</v>
      </c>
      <c r="D82" s="24">
        <v>43619</v>
      </c>
      <c r="E82" s="24">
        <v>61699.6</v>
      </c>
      <c r="F82" s="24">
        <v>79993</v>
      </c>
      <c r="G82" s="24">
        <v>13535</v>
      </c>
      <c r="H82" s="24">
        <v>30426</v>
      </c>
      <c r="I82" s="24">
        <v>49350</v>
      </c>
      <c r="J82" s="24">
        <v>70836</v>
      </c>
      <c r="K82" s="24">
        <v>19411</v>
      </c>
      <c r="L82" s="24">
        <v>38033</v>
      </c>
      <c r="M82" s="24">
        <v>59569</v>
      </c>
      <c r="N82" s="24">
        <v>78861</v>
      </c>
      <c r="O82" s="46" t="s">
        <v>507</v>
      </c>
      <c r="P82" s="248" t="s">
        <v>508</v>
      </c>
      <c r="Q82" s="24">
        <v>6674</v>
      </c>
      <c r="R82" s="24">
        <v>13600</v>
      </c>
      <c r="S82" s="24">
        <v>20762</v>
      </c>
      <c r="T82" s="24">
        <v>29430</v>
      </c>
      <c r="U82" s="24">
        <v>8090</v>
      </c>
      <c r="V82" s="24">
        <v>16251</v>
      </c>
      <c r="W82" s="24">
        <v>24992</v>
      </c>
      <c r="AB82" s="2"/>
    </row>
    <row r="83" spans="1:28" ht="14.25" customHeight="1">
      <c r="A83" s="47" t="s">
        <v>120</v>
      </c>
      <c r="B83" s="248" t="s">
        <v>121</v>
      </c>
      <c r="C83" s="24">
        <v>2952</v>
      </c>
      <c r="D83" s="24">
        <v>7018</v>
      </c>
      <c r="E83" s="24">
        <v>10581.6</v>
      </c>
      <c r="F83" s="24">
        <v>11600</v>
      </c>
      <c r="G83" s="24">
        <v>3887</v>
      </c>
      <c r="H83" s="24">
        <v>11430</v>
      </c>
      <c r="I83" s="24">
        <v>18515</v>
      </c>
      <c r="J83" s="24">
        <v>27946</v>
      </c>
      <c r="K83" s="24">
        <v>12463</v>
      </c>
      <c r="L83" s="24">
        <v>18197</v>
      </c>
      <c r="M83" s="24">
        <v>35282</v>
      </c>
      <c r="N83" s="24">
        <v>52452</v>
      </c>
      <c r="O83" s="47" t="s">
        <v>509</v>
      </c>
      <c r="P83" s="248" t="s">
        <v>510</v>
      </c>
      <c r="Q83" s="24">
        <v>9292</v>
      </c>
      <c r="R83" s="24">
        <v>21874</v>
      </c>
      <c r="S83" s="24">
        <v>34922</v>
      </c>
      <c r="T83" s="24">
        <v>49330</v>
      </c>
      <c r="U83" s="24">
        <v>17909</v>
      </c>
      <c r="V83" s="24">
        <v>44635</v>
      </c>
      <c r="W83" s="24">
        <v>65000</v>
      </c>
      <c r="AB83" s="2"/>
    </row>
    <row r="84" spans="1:28" ht="14.25" customHeight="1">
      <c r="A84" s="48" t="s">
        <v>122</v>
      </c>
      <c r="B84" s="248" t="s">
        <v>123</v>
      </c>
      <c r="C84" s="24">
        <v>0</v>
      </c>
      <c r="D84" s="24">
        <v>0</v>
      </c>
      <c r="E84" s="24">
        <v>0</v>
      </c>
      <c r="F84" s="24">
        <v>0</v>
      </c>
      <c r="G84" s="24">
        <v>0</v>
      </c>
      <c r="H84" s="24">
        <v>1612</v>
      </c>
      <c r="I84" s="24">
        <v>2489</v>
      </c>
      <c r="J84" s="24">
        <v>4367</v>
      </c>
      <c r="K84" s="24">
        <v>902</v>
      </c>
      <c r="L84" s="24">
        <v>2115</v>
      </c>
      <c r="M84" s="24">
        <v>5412</v>
      </c>
      <c r="N84" s="24">
        <v>9092</v>
      </c>
      <c r="O84" s="48" t="s">
        <v>511</v>
      </c>
      <c r="P84" s="248" t="s">
        <v>512</v>
      </c>
      <c r="Q84" s="24">
        <v>19053</v>
      </c>
      <c r="R84" s="24">
        <v>44655</v>
      </c>
      <c r="S84" s="24">
        <v>66493</v>
      </c>
      <c r="T84" s="24">
        <v>90449</v>
      </c>
      <c r="U84" s="24">
        <v>22400</v>
      </c>
      <c r="V84" s="24">
        <v>50143</v>
      </c>
      <c r="W84" s="24">
        <v>79246</v>
      </c>
      <c r="AB84" s="2"/>
    </row>
    <row r="85" spans="1:28" ht="14.25" customHeight="1">
      <c r="A85" s="46" t="s">
        <v>524</v>
      </c>
      <c r="B85" s="248" t="s">
        <v>525</v>
      </c>
      <c r="C85" s="24">
        <v>1105</v>
      </c>
      <c r="D85" s="24">
        <v>2481</v>
      </c>
      <c r="E85" s="24">
        <v>5569</v>
      </c>
      <c r="F85" s="24">
        <v>7704</v>
      </c>
      <c r="G85" s="24">
        <v>1181</v>
      </c>
      <c r="H85" s="24">
        <v>10031</v>
      </c>
      <c r="I85" s="24">
        <v>19450</v>
      </c>
      <c r="J85" s="24">
        <v>28903</v>
      </c>
      <c r="K85" s="24">
        <v>5500</v>
      </c>
      <c r="L85" s="24">
        <v>17279</v>
      </c>
      <c r="M85" s="24">
        <v>32222</v>
      </c>
      <c r="N85" s="24">
        <v>44719</v>
      </c>
      <c r="O85" s="46" t="s">
        <v>513</v>
      </c>
      <c r="P85" s="248" t="s">
        <v>514</v>
      </c>
      <c r="Q85" s="24">
        <v>10281</v>
      </c>
      <c r="R85" s="24">
        <v>21794</v>
      </c>
      <c r="S85" s="24">
        <v>32098</v>
      </c>
      <c r="T85" s="24">
        <v>42317</v>
      </c>
      <c r="U85" s="24">
        <v>8718</v>
      </c>
      <c r="V85" s="24">
        <v>19172</v>
      </c>
      <c r="W85" s="24">
        <v>33495</v>
      </c>
      <c r="AB85" s="2"/>
    </row>
    <row r="86" spans="1:28" ht="14.25" customHeight="1">
      <c r="A86" s="11"/>
      <c r="B86" s="237"/>
      <c r="C86" s="29"/>
      <c r="D86" s="29"/>
      <c r="E86" s="29"/>
      <c r="F86" s="29"/>
      <c r="G86" s="29"/>
      <c r="H86" s="29"/>
      <c r="I86" s="29"/>
      <c r="J86" s="29"/>
      <c r="K86" s="29"/>
      <c r="L86" s="29"/>
      <c r="M86" s="29"/>
      <c r="N86" s="29"/>
      <c r="O86" s="46" t="s">
        <v>515</v>
      </c>
      <c r="P86" s="248" t="s">
        <v>516</v>
      </c>
      <c r="Q86" s="24">
        <v>565</v>
      </c>
      <c r="R86" s="24">
        <v>1542</v>
      </c>
      <c r="S86" s="24">
        <v>3578</v>
      </c>
      <c r="T86" s="24">
        <v>5748</v>
      </c>
      <c r="U86" s="24">
        <v>1621</v>
      </c>
      <c r="V86" s="24">
        <v>4315</v>
      </c>
      <c r="W86" s="24">
        <v>6853</v>
      </c>
      <c r="AB86" s="2"/>
    </row>
    <row r="87" spans="1:28" ht="14.25" customHeight="1">
      <c r="A87" s="11"/>
      <c r="B87" s="237"/>
      <c r="C87" s="25"/>
      <c r="D87" s="25"/>
      <c r="E87" s="25"/>
      <c r="F87" s="25"/>
      <c r="G87" s="25"/>
      <c r="H87" s="25"/>
      <c r="I87" s="25"/>
      <c r="J87" s="25"/>
      <c r="K87" s="25"/>
      <c r="L87" s="25"/>
      <c r="M87" s="25"/>
      <c r="N87" s="25"/>
      <c r="O87" s="46" t="s">
        <v>517</v>
      </c>
      <c r="P87" s="248" t="s">
        <v>518</v>
      </c>
      <c r="Q87" s="24">
        <v>4149</v>
      </c>
      <c r="R87" s="24">
        <v>9496</v>
      </c>
      <c r="S87" s="24">
        <v>12011</v>
      </c>
      <c r="T87" s="24">
        <v>15167.96624</v>
      </c>
      <c r="U87" s="24">
        <v>2820</v>
      </c>
      <c r="V87" s="24">
        <v>5836</v>
      </c>
      <c r="W87" s="24">
        <v>7970</v>
      </c>
      <c r="AB87" s="2"/>
    </row>
    <row r="88" spans="1:28" ht="14.25" customHeight="1">
      <c r="A88" s="11"/>
      <c r="B88" s="237"/>
      <c r="C88" s="274">
        <v>84293</v>
      </c>
      <c r="D88" s="274">
        <v>176588</v>
      </c>
      <c r="E88" s="274">
        <v>269357</v>
      </c>
      <c r="F88" s="274">
        <v>357243</v>
      </c>
      <c r="G88" s="274">
        <v>82267</v>
      </c>
      <c r="H88" s="274">
        <v>209877</v>
      </c>
      <c r="I88" s="274">
        <v>348189</v>
      </c>
      <c r="J88" s="274">
        <v>493845</v>
      </c>
      <c r="K88" s="274">
        <v>146553</v>
      </c>
      <c r="L88" s="274">
        <v>293673</v>
      </c>
      <c r="M88" s="274">
        <v>453786</v>
      </c>
      <c r="N88" s="274">
        <v>608012</v>
      </c>
      <c r="O88" s="46"/>
      <c r="P88" s="248"/>
      <c r="Q88" s="274">
        <v>148505</v>
      </c>
      <c r="R88" s="274">
        <v>307991</v>
      </c>
      <c r="S88" s="274">
        <v>458435</v>
      </c>
      <c r="T88" s="274">
        <v>601481</v>
      </c>
      <c r="U88" s="274">
        <v>149911</v>
      </c>
      <c r="V88" s="274">
        <v>321650</v>
      </c>
      <c r="W88" s="274">
        <v>495399</v>
      </c>
      <c r="AB88" s="2"/>
    </row>
    <row r="89" spans="1:28">
      <c r="A89" s="11"/>
      <c r="B89" s="237"/>
      <c r="P89" s="237"/>
      <c r="Q89" s="25"/>
      <c r="R89" s="25"/>
      <c r="S89" s="25"/>
      <c r="T89" s="25"/>
      <c r="U89" s="25"/>
      <c r="V89" s="25"/>
      <c r="W89" s="25"/>
      <c r="AB89" s="2"/>
    </row>
    <row r="90" spans="1:28">
      <c r="A90" s="11" t="s">
        <v>125</v>
      </c>
      <c r="B90" s="237" t="s">
        <v>21</v>
      </c>
      <c r="C90" s="49"/>
      <c r="D90" s="49"/>
      <c r="E90" s="49"/>
      <c r="F90" s="49"/>
      <c r="G90" s="49"/>
      <c r="H90" s="49"/>
      <c r="I90" s="49"/>
      <c r="J90" s="49"/>
      <c r="K90" s="49"/>
      <c r="L90" s="49"/>
      <c r="M90" s="49"/>
      <c r="N90" s="49"/>
      <c r="O90" s="11" t="s">
        <v>540</v>
      </c>
      <c r="P90" s="237" t="s">
        <v>541</v>
      </c>
      <c r="Q90" s="49"/>
      <c r="R90" s="49"/>
      <c r="S90" s="49"/>
      <c r="T90" s="49"/>
      <c r="U90" s="49"/>
      <c r="V90" s="49"/>
      <c r="W90" s="49"/>
      <c r="AB90" s="2"/>
    </row>
    <row r="91" spans="1:28">
      <c r="A91" s="46" t="s">
        <v>526</v>
      </c>
      <c r="B91" s="248" t="s">
        <v>523</v>
      </c>
      <c r="C91" s="24">
        <v>-339</v>
      </c>
      <c r="D91" s="24">
        <v>-758</v>
      </c>
      <c r="E91" s="24">
        <v>-2749.6</v>
      </c>
      <c r="F91" s="24">
        <v>-4383</v>
      </c>
      <c r="G91" s="24">
        <v>-1015</v>
      </c>
      <c r="H91" s="24">
        <v>-2746</v>
      </c>
      <c r="I91" s="24">
        <v>-3996</v>
      </c>
      <c r="J91" s="24">
        <v>-7381</v>
      </c>
      <c r="K91" s="24">
        <v>-691</v>
      </c>
      <c r="L91" s="24">
        <v>-1530</v>
      </c>
      <c r="M91" s="24">
        <v>-4717</v>
      </c>
      <c r="N91" s="24">
        <v>-6940</v>
      </c>
      <c r="O91" s="46" t="s">
        <v>499</v>
      </c>
      <c r="P91" s="248" t="s">
        <v>500</v>
      </c>
      <c r="Q91" s="24">
        <v>-456</v>
      </c>
      <c r="R91" s="24">
        <v>-5310</v>
      </c>
      <c r="S91" s="24">
        <v>-8125</v>
      </c>
      <c r="T91" s="24">
        <v>-4501</v>
      </c>
      <c r="U91" s="24">
        <v>-879</v>
      </c>
      <c r="V91" s="24">
        <v>-1581</v>
      </c>
      <c r="W91" s="24">
        <v>-1970</v>
      </c>
      <c r="AB91" s="2"/>
    </row>
    <row r="92" spans="1:28">
      <c r="A92" s="46" t="s">
        <v>527</v>
      </c>
      <c r="B92" s="248" t="s">
        <v>528</v>
      </c>
      <c r="C92" s="24">
        <v>-8935</v>
      </c>
      <c r="D92" s="24">
        <v>-17344</v>
      </c>
      <c r="E92" s="24">
        <v>-25614</v>
      </c>
      <c r="F92" s="24">
        <v>-33944</v>
      </c>
      <c r="G92" s="24">
        <v>-7812</v>
      </c>
      <c r="H92" s="24">
        <v>-19332</v>
      </c>
      <c r="I92" s="24">
        <v>-32003</v>
      </c>
      <c r="J92" s="24">
        <v>-46391</v>
      </c>
      <c r="K92" s="24">
        <v>-16353.206099999999</v>
      </c>
      <c r="L92" s="24">
        <v>-27849.261200000001</v>
      </c>
      <c r="M92" s="24">
        <v>-46290.286200000002</v>
      </c>
      <c r="N92" s="24">
        <v>-65415.937290000002</v>
      </c>
      <c r="O92" s="46" t="s">
        <v>501</v>
      </c>
      <c r="P92" s="248" t="s">
        <v>502</v>
      </c>
      <c r="Q92" s="24">
        <v>-371</v>
      </c>
      <c r="R92" s="24">
        <v>-1109</v>
      </c>
      <c r="S92" s="24">
        <v>-1949</v>
      </c>
      <c r="T92" s="24">
        <v>-3514</v>
      </c>
      <c r="U92" s="24">
        <v>-913</v>
      </c>
      <c r="V92" s="24">
        <v>-1722</v>
      </c>
      <c r="W92" s="24">
        <v>-2717</v>
      </c>
      <c r="AB92" s="2"/>
    </row>
    <row r="93" spans="1:28">
      <c r="A93" s="46" t="s">
        <v>120</v>
      </c>
      <c r="B93" s="248" t="s">
        <v>121</v>
      </c>
      <c r="C93" s="24">
        <v>-70</v>
      </c>
      <c r="D93" s="24">
        <v>-128</v>
      </c>
      <c r="E93" s="24">
        <v>-196</v>
      </c>
      <c r="F93" s="24">
        <v>-269</v>
      </c>
      <c r="G93" s="24">
        <v>-101</v>
      </c>
      <c r="H93" s="24">
        <v>-443</v>
      </c>
      <c r="I93" s="24">
        <v>-1071</v>
      </c>
      <c r="J93" s="24">
        <v>-1593</v>
      </c>
      <c r="K93" s="24">
        <v>-1491</v>
      </c>
      <c r="L93" s="24">
        <v>-3284</v>
      </c>
      <c r="M93" s="24">
        <v>-5501</v>
      </c>
      <c r="N93" s="24">
        <v>-7751</v>
      </c>
      <c r="O93" s="46" t="s">
        <v>503</v>
      </c>
      <c r="P93" s="248" t="s">
        <v>504</v>
      </c>
      <c r="Q93" s="24">
        <v>-814</v>
      </c>
      <c r="R93" s="24">
        <v>-1752</v>
      </c>
      <c r="S93" s="24">
        <v>-2727</v>
      </c>
      <c r="T93" s="24">
        <v>-3525</v>
      </c>
      <c r="U93" s="24">
        <v>-791</v>
      </c>
      <c r="V93" s="24">
        <v>-1727</v>
      </c>
      <c r="W93" s="24">
        <v>-2738</v>
      </c>
      <c r="AB93" s="2"/>
    </row>
    <row r="94" spans="1:28">
      <c r="A94" s="48" t="s">
        <v>450</v>
      </c>
      <c r="B94" s="248" t="s">
        <v>451</v>
      </c>
      <c r="C94" s="24">
        <v>0</v>
      </c>
      <c r="D94" s="24">
        <v>0</v>
      </c>
      <c r="E94" s="24">
        <v>0</v>
      </c>
      <c r="F94" s="24">
        <v>0</v>
      </c>
      <c r="G94" s="24">
        <v>0</v>
      </c>
      <c r="H94" s="24">
        <v>-962</v>
      </c>
      <c r="I94" s="24">
        <v>-3000</v>
      </c>
      <c r="J94" s="24">
        <v>-5353</v>
      </c>
      <c r="K94" s="24">
        <v>-2658</v>
      </c>
      <c r="L94" s="24">
        <v>-7538</v>
      </c>
      <c r="M94" s="24">
        <v>-7232</v>
      </c>
      <c r="N94" s="24">
        <v>-11195</v>
      </c>
      <c r="O94" s="48" t="s">
        <v>505</v>
      </c>
      <c r="P94" s="248" t="s">
        <v>506</v>
      </c>
      <c r="Q94" s="24">
        <v>-487</v>
      </c>
      <c r="R94" s="24">
        <v>-988</v>
      </c>
      <c r="S94" s="24">
        <v>-1419</v>
      </c>
      <c r="T94" s="24">
        <v>-1266</v>
      </c>
      <c r="U94" s="24">
        <v>-219</v>
      </c>
      <c r="V94" s="24">
        <v>-617</v>
      </c>
      <c r="W94" s="24">
        <v>-882</v>
      </c>
      <c r="AB94" s="2"/>
    </row>
    <row r="95" spans="1:28" ht="13.5" customHeight="1">
      <c r="A95" s="46" t="s">
        <v>529</v>
      </c>
      <c r="B95" s="248" t="s">
        <v>535</v>
      </c>
      <c r="C95" s="24">
        <v>-2397</v>
      </c>
      <c r="D95" s="24">
        <v>-4569</v>
      </c>
      <c r="E95" s="24">
        <v>-6640.4</v>
      </c>
      <c r="F95" s="24">
        <v>-8148</v>
      </c>
      <c r="G95" s="24">
        <v>-1477</v>
      </c>
      <c r="H95" s="24">
        <v>-3785</v>
      </c>
      <c r="I95" s="24">
        <v>-6533</v>
      </c>
      <c r="J95" s="24">
        <v>-10425</v>
      </c>
      <c r="K95" s="24">
        <v>-2322.7938999999997</v>
      </c>
      <c r="L95" s="24">
        <v>-8544.7387999999992</v>
      </c>
      <c r="M95" s="24">
        <v>-14465.713800000001</v>
      </c>
      <c r="N95" s="24">
        <v>-23490.062709999998</v>
      </c>
      <c r="O95" s="46" t="s">
        <v>509</v>
      </c>
      <c r="P95" s="248" t="s">
        <v>510</v>
      </c>
      <c r="Q95" s="24">
        <v>-1355</v>
      </c>
      <c r="R95" s="24">
        <v>-2590</v>
      </c>
      <c r="S95" s="24">
        <v>-3011</v>
      </c>
      <c r="T95" s="24">
        <v>-2331</v>
      </c>
      <c r="U95" s="24">
        <v>-611</v>
      </c>
      <c r="V95" s="24">
        <v>-7740</v>
      </c>
      <c r="W95" s="24">
        <v>-14363</v>
      </c>
      <c r="AB95" s="2"/>
    </row>
    <row r="96" spans="1:28" ht="14.25" customHeight="1">
      <c r="A96" s="46"/>
      <c r="B96" s="248"/>
      <c r="C96" s="24"/>
      <c r="D96" s="24"/>
      <c r="E96" s="24"/>
      <c r="F96" s="24"/>
      <c r="G96" s="24"/>
      <c r="H96" s="24"/>
      <c r="I96" s="24"/>
      <c r="J96" s="24"/>
      <c r="K96" s="24"/>
      <c r="L96" s="24"/>
      <c r="M96" s="24"/>
      <c r="N96" s="24"/>
      <c r="O96" s="46" t="s">
        <v>511</v>
      </c>
      <c r="P96" s="248" t="s">
        <v>512</v>
      </c>
      <c r="Q96" s="24">
        <v>-15349</v>
      </c>
      <c r="R96" s="24">
        <v>-35397</v>
      </c>
      <c r="S96" s="24">
        <v>-54161</v>
      </c>
      <c r="T96" s="24">
        <v>-75640</v>
      </c>
      <c r="U96" s="24">
        <v>-20393</v>
      </c>
      <c r="V96" s="24">
        <v>-41725</v>
      </c>
      <c r="W96" s="24">
        <v>-58027</v>
      </c>
      <c r="AB96" s="2"/>
    </row>
    <row r="97" spans="1:28" ht="26.4">
      <c r="A97" s="46"/>
      <c r="B97" s="248"/>
      <c r="C97" s="24"/>
      <c r="D97" s="24"/>
      <c r="E97" s="24"/>
      <c r="F97" s="24"/>
      <c r="G97" s="24"/>
      <c r="H97" s="24"/>
      <c r="I97" s="24"/>
      <c r="J97" s="24"/>
      <c r="K97" s="24"/>
      <c r="L97" s="24"/>
      <c r="M97" s="24"/>
      <c r="N97" s="24"/>
      <c r="O97" s="46" t="s">
        <v>519</v>
      </c>
      <c r="P97" s="248" t="s">
        <v>514</v>
      </c>
      <c r="Q97" s="24">
        <v>-2368</v>
      </c>
      <c r="R97" s="24">
        <v>-4723</v>
      </c>
      <c r="S97" s="24">
        <v>-7178</v>
      </c>
      <c r="T97" s="24">
        <v>-9764</v>
      </c>
      <c r="U97" s="24">
        <v>-2031</v>
      </c>
      <c r="V97" s="24">
        <v>-3672</v>
      </c>
      <c r="W97" s="24">
        <v>-8452</v>
      </c>
      <c r="AB97" s="2"/>
    </row>
    <row r="98" spans="1:28">
      <c r="A98" s="46"/>
      <c r="B98" s="248"/>
      <c r="C98" s="24"/>
      <c r="D98" s="24"/>
      <c r="E98" s="24"/>
      <c r="F98" s="24"/>
      <c r="G98" s="24"/>
      <c r="H98" s="24"/>
      <c r="I98" s="24"/>
      <c r="J98" s="24"/>
      <c r="K98" s="24"/>
      <c r="L98" s="24"/>
      <c r="M98" s="24"/>
      <c r="N98" s="24"/>
      <c r="O98" s="48" t="s">
        <v>515</v>
      </c>
      <c r="P98" s="248" t="s">
        <v>516</v>
      </c>
      <c r="Q98" s="24">
        <v>-1166</v>
      </c>
      <c r="R98" s="24">
        <v>-3005</v>
      </c>
      <c r="S98" s="24">
        <v>-7044</v>
      </c>
      <c r="T98" s="24">
        <v>-8075</v>
      </c>
      <c r="U98" s="24">
        <v>-2786</v>
      </c>
      <c r="V98" s="24">
        <v>-8465</v>
      </c>
      <c r="W98" s="24">
        <v>-15035</v>
      </c>
      <c r="AB98" s="2"/>
    </row>
    <row r="99" spans="1:28">
      <c r="A99" s="46"/>
      <c r="B99" s="248"/>
      <c r="C99" s="24"/>
      <c r="D99" s="24"/>
      <c r="E99" s="24"/>
      <c r="F99" s="24"/>
      <c r="G99" s="24"/>
      <c r="H99" s="24"/>
      <c r="I99" s="24"/>
      <c r="J99" s="24"/>
      <c r="K99" s="24"/>
      <c r="L99" s="24"/>
      <c r="M99" s="24"/>
      <c r="N99" s="24"/>
      <c r="O99" s="46" t="s">
        <v>517</v>
      </c>
      <c r="P99" s="248" t="s">
        <v>518</v>
      </c>
      <c r="Q99" s="24">
        <v>1686</v>
      </c>
      <c r="R99" s="24">
        <v>-1078</v>
      </c>
      <c r="S99" s="24">
        <v>-1257</v>
      </c>
      <c r="T99" s="24">
        <v>-6886</v>
      </c>
      <c r="U99" s="24">
        <v>-614</v>
      </c>
      <c r="V99" s="24">
        <v>-1744</v>
      </c>
      <c r="W99" s="24">
        <v>-6543</v>
      </c>
      <c r="AB99" s="2"/>
    </row>
    <row r="100" spans="1:28" ht="14.4" thickBot="1">
      <c r="A100" s="9"/>
      <c r="B100" s="236"/>
      <c r="C100" s="38">
        <v>-11741</v>
      </c>
      <c r="D100" s="38">
        <v>-22799</v>
      </c>
      <c r="E100" s="38">
        <v>-35200</v>
      </c>
      <c r="F100" s="38">
        <v>-46744</v>
      </c>
      <c r="G100" s="38">
        <v>-10405</v>
      </c>
      <c r="H100" s="38">
        <v>-27268</v>
      </c>
      <c r="I100" s="38">
        <v>-46603</v>
      </c>
      <c r="J100" s="38">
        <v>-71143</v>
      </c>
      <c r="K100" s="38">
        <v>-23516</v>
      </c>
      <c r="L100" s="38">
        <v>-48746</v>
      </c>
      <c r="M100" s="38">
        <v>-78206</v>
      </c>
      <c r="N100" s="38">
        <v>-114792</v>
      </c>
      <c r="Q100" s="38">
        <v>-20680</v>
      </c>
      <c r="R100" s="38">
        <v>-55952</v>
      </c>
      <c r="S100" s="38">
        <v>-86871</v>
      </c>
      <c r="T100" s="38">
        <v>-115502</v>
      </c>
      <c r="U100" s="38">
        <v>-29237</v>
      </c>
      <c r="V100" s="38">
        <v>-68993</v>
      </c>
      <c r="W100" s="38">
        <v>-110727</v>
      </c>
      <c r="AB100" s="2"/>
    </row>
    <row r="101" spans="1:28" ht="14.4" thickTop="1">
      <c r="A101" s="182" t="s">
        <v>22</v>
      </c>
      <c r="B101" s="238" t="s">
        <v>23</v>
      </c>
      <c r="C101" s="199">
        <v>72552</v>
      </c>
      <c r="D101" s="199">
        <v>153789</v>
      </c>
      <c r="E101" s="199">
        <v>234157</v>
      </c>
      <c r="F101" s="199">
        <v>310499</v>
      </c>
      <c r="G101" s="199">
        <v>71862</v>
      </c>
      <c r="H101" s="199">
        <v>182609</v>
      </c>
      <c r="I101" s="199">
        <v>301586</v>
      </c>
      <c r="J101" s="199">
        <v>422702</v>
      </c>
      <c r="K101" s="199">
        <v>123037</v>
      </c>
      <c r="L101" s="199">
        <v>244927</v>
      </c>
      <c r="M101" s="199">
        <v>375580</v>
      </c>
      <c r="N101" s="199">
        <v>493220</v>
      </c>
      <c r="O101" s="182" t="s">
        <v>536</v>
      </c>
      <c r="P101" s="238" t="s">
        <v>537</v>
      </c>
      <c r="Q101" s="199">
        <v>127825</v>
      </c>
      <c r="R101" s="199">
        <v>252039</v>
      </c>
      <c r="S101" s="199">
        <v>371564</v>
      </c>
      <c r="T101" s="199">
        <v>485979</v>
      </c>
      <c r="U101" s="199">
        <v>120674</v>
      </c>
      <c r="V101" s="199">
        <v>252657</v>
      </c>
      <c r="W101" s="199">
        <v>384672</v>
      </c>
      <c r="AB101" s="2"/>
    </row>
    <row r="102" spans="1:28">
      <c r="B102" s="42"/>
      <c r="C102" s="43"/>
      <c r="D102" s="43"/>
      <c r="E102" s="43"/>
      <c r="F102" s="43"/>
      <c r="G102" s="43"/>
      <c r="H102" s="43"/>
      <c r="I102" s="43"/>
      <c r="J102" s="43"/>
      <c r="K102" s="43"/>
      <c r="L102" s="43"/>
      <c r="M102" s="43"/>
      <c r="N102" s="43"/>
      <c r="Q102" s="43"/>
      <c r="R102" s="43"/>
      <c r="S102" s="43"/>
      <c r="T102" s="43"/>
      <c r="U102" s="43"/>
      <c r="V102" s="43"/>
      <c r="W102" s="43"/>
      <c r="AB102" s="2"/>
    </row>
    <row r="103" spans="1:28">
      <c r="B103" s="42"/>
      <c r="C103" s="43"/>
      <c r="D103" s="43"/>
      <c r="E103" s="43"/>
      <c r="F103" s="43"/>
      <c r="G103" s="43"/>
      <c r="H103" s="43"/>
      <c r="I103" s="43"/>
      <c r="J103" s="43"/>
      <c r="K103" s="43"/>
      <c r="L103" s="43"/>
      <c r="M103" s="43"/>
      <c r="N103" s="43"/>
      <c r="Q103" s="43"/>
      <c r="R103" s="43"/>
      <c r="S103" s="42"/>
      <c r="T103" s="42"/>
      <c r="U103" s="42"/>
      <c r="V103" s="42"/>
      <c r="W103" s="42"/>
      <c r="AB103" s="2"/>
    </row>
    <row r="104" spans="1:28">
      <c r="A104" s="13" t="s">
        <v>54</v>
      </c>
      <c r="B104" s="13" t="s">
        <v>55</v>
      </c>
      <c r="C104" s="13"/>
      <c r="D104" s="13"/>
      <c r="E104" s="13"/>
      <c r="F104" s="13"/>
      <c r="G104" s="13"/>
      <c r="H104" s="13"/>
      <c r="I104" s="13"/>
      <c r="J104" s="13"/>
      <c r="K104" s="13"/>
      <c r="L104" s="13"/>
      <c r="M104" s="13"/>
      <c r="N104" s="13"/>
      <c r="O104" s="13" t="s">
        <v>54</v>
      </c>
      <c r="P104" s="13" t="s">
        <v>55</v>
      </c>
      <c r="Q104" s="13"/>
      <c r="R104" s="13"/>
      <c r="S104" s="13"/>
      <c r="T104" s="13"/>
      <c r="U104" s="13"/>
      <c r="V104" s="13"/>
      <c r="W104" s="13"/>
      <c r="AB104" s="2"/>
    </row>
    <row r="105" spans="1:28" ht="30.6" customHeight="1">
      <c r="A105" s="269" t="s">
        <v>22</v>
      </c>
      <c r="B105" s="269" t="s">
        <v>23</v>
      </c>
      <c r="C105" s="234" t="s">
        <v>411</v>
      </c>
      <c r="D105" s="234" t="s">
        <v>410</v>
      </c>
      <c r="E105" s="234" t="s">
        <v>409</v>
      </c>
      <c r="F105" s="234" t="s">
        <v>408</v>
      </c>
      <c r="G105" s="234" t="s">
        <v>407</v>
      </c>
      <c r="H105" s="234" t="s">
        <v>406</v>
      </c>
      <c r="I105" s="234" t="s">
        <v>405</v>
      </c>
      <c r="J105" s="234" t="s">
        <v>412</v>
      </c>
      <c r="K105" s="234" t="s">
        <v>416</v>
      </c>
      <c r="L105" s="234" t="s">
        <v>433</v>
      </c>
      <c r="M105" s="234" t="s">
        <v>447</v>
      </c>
      <c r="N105" s="234" t="s">
        <v>456</v>
      </c>
      <c r="O105" s="269" t="s">
        <v>536</v>
      </c>
      <c r="P105" s="269" t="s">
        <v>537</v>
      </c>
      <c r="Q105" s="234" t="s">
        <v>459</v>
      </c>
      <c r="R105" s="234" t="s">
        <v>464</v>
      </c>
      <c r="S105" s="234" t="s">
        <v>468</v>
      </c>
      <c r="T105" s="234" t="s">
        <v>472</v>
      </c>
      <c r="U105" s="234" t="s">
        <v>474</v>
      </c>
      <c r="V105" s="234" t="s">
        <v>498</v>
      </c>
      <c r="W105" s="234" t="s">
        <v>544</v>
      </c>
      <c r="AB105" s="2"/>
    </row>
    <row r="106" spans="1:28">
      <c r="A106" s="11" t="s">
        <v>113</v>
      </c>
      <c r="B106" s="237" t="s">
        <v>19</v>
      </c>
      <c r="C106" s="45"/>
      <c r="D106" s="45"/>
      <c r="E106" s="45"/>
      <c r="F106" s="45"/>
      <c r="G106" s="45"/>
      <c r="H106" s="45"/>
      <c r="I106" s="45"/>
      <c r="J106" s="45"/>
      <c r="K106" s="45"/>
      <c r="L106" s="45"/>
      <c r="M106" s="45"/>
      <c r="N106" s="45"/>
      <c r="O106" s="11" t="s">
        <v>538</v>
      </c>
      <c r="P106" s="237" t="s">
        <v>539</v>
      </c>
      <c r="Q106" s="45"/>
      <c r="R106" s="45"/>
      <c r="S106" s="45"/>
      <c r="T106" s="45"/>
      <c r="U106" s="45"/>
      <c r="V106" s="45"/>
      <c r="W106" s="45"/>
      <c r="AB106" s="2"/>
    </row>
    <row r="107" spans="1:28">
      <c r="A107" s="46" t="s">
        <v>522</v>
      </c>
      <c r="B107" s="248" t="s">
        <v>523</v>
      </c>
      <c r="C107" s="24">
        <v>24483</v>
      </c>
      <c r="D107" s="24">
        <v>25254</v>
      </c>
      <c r="E107" s="24">
        <v>26422.399999999994</v>
      </c>
      <c r="F107" s="24">
        <v>27779.600000000006</v>
      </c>
      <c r="G107" s="24">
        <v>26932</v>
      </c>
      <c r="H107" s="24">
        <v>41712</v>
      </c>
      <c r="I107" s="24">
        <v>42532</v>
      </c>
      <c r="J107" s="24">
        <v>44548</v>
      </c>
      <c r="K107" s="24">
        <v>48447</v>
      </c>
      <c r="L107" s="24">
        <v>50633</v>
      </c>
      <c r="M107" s="24">
        <v>45824</v>
      </c>
      <c r="N107" s="24">
        <v>51763</v>
      </c>
      <c r="O107" s="46" t="s">
        <v>499</v>
      </c>
      <c r="P107" s="248" t="s">
        <v>500</v>
      </c>
      <c r="Q107" s="24">
        <v>57815</v>
      </c>
      <c r="R107" s="24">
        <v>52911</v>
      </c>
      <c r="S107" s="24">
        <v>51119</v>
      </c>
      <c r="T107" s="24">
        <v>32238.033759999991</v>
      </c>
      <c r="U107" s="24">
        <v>47237</v>
      </c>
      <c r="V107" s="24">
        <v>51930</v>
      </c>
      <c r="W107" s="24">
        <v>52522</v>
      </c>
      <c r="AB107" s="2"/>
    </row>
    <row r="108" spans="1:28" ht="15.75" customHeight="1">
      <c r="A108" s="46" t="s">
        <v>465</v>
      </c>
      <c r="B108" s="248" t="s">
        <v>466</v>
      </c>
      <c r="C108" s="24">
        <v>28063</v>
      </c>
      <c r="D108" s="24">
        <v>32210</v>
      </c>
      <c r="E108" s="24">
        <v>31467.399999999994</v>
      </c>
      <c r="F108" s="24">
        <v>30969.600000000006</v>
      </c>
      <c r="G108" s="24">
        <v>29366</v>
      </c>
      <c r="H108" s="24">
        <v>39308</v>
      </c>
      <c r="I108" s="24">
        <v>45338</v>
      </c>
      <c r="J108" s="24">
        <v>45180</v>
      </c>
      <c r="K108" s="24">
        <v>47410</v>
      </c>
      <c r="L108" s="24">
        <v>46550</v>
      </c>
      <c r="M108" s="24">
        <v>46038</v>
      </c>
      <c r="N108" s="24">
        <v>40853</v>
      </c>
      <c r="O108" s="46" t="s">
        <v>501</v>
      </c>
      <c r="P108" s="248" t="s">
        <v>502</v>
      </c>
      <c r="Q108" s="24">
        <v>24125</v>
      </c>
      <c r="R108" s="24">
        <v>26189</v>
      </c>
      <c r="S108" s="24">
        <v>24620</v>
      </c>
      <c r="T108" s="24">
        <v>31163</v>
      </c>
      <c r="U108" s="24">
        <v>25033</v>
      </c>
      <c r="V108" s="24">
        <v>24168</v>
      </c>
      <c r="W108" s="24">
        <v>26888</v>
      </c>
      <c r="AB108" s="2"/>
    </row>
    <row r="109" spans="1:28">
      <c r="A109" s="46" t="s">
        <v>114</v>
      </c>
      <c r="B109" s="248" t="s">
        <v>115</v>
      </c>
      <c r="C109" s="24">
        <v>2014</v>
      </c>
      <c r="D109" s="24">
        <v>1938</v>
      </c>
      <c r="E109" s="24">
        <v>1819</v>
      </c>
      <c r="F109" s="24">
        <v>2143</v>
      </c>
      <c r="G109" s="24">
        <v>2014</v>
      </c>
      <c r="H109" s="24">
        <v>5246</v>
      </c>
      <c r="I109" s="24">
        <v>7455</v>
      </c>
      <c r="J109" s="24">
        <v>7161</v>
      </c>
      <c r="K109" s="24">
        <v>6789</v>
      </c>
      <c r="L109" s="24">
        <v>6557</v>
      </c>
      <c r="M109" s="24">
        <v>7496</v>
      </c>
      <c r="N109" s="24">
        <v>7115</v>
      </c>
      <c r="O109" s="46" t="s">
        <v>503</v>
      </c>
      <c r="P109" s="248" t="s">
        <v>504</v>
      </c>
      <c r="Q109" s="24">
        <v>4072</v>
      </c>
      <c r="R109" s="24">
        <v>4902</v>
      </c>
      <c r="S109" s="24">
        <v>5189</v>
      </c>
      <c r="T109" s="24">
        <v>5312</v>
      </c>
      <c r="U109" s="24">
        <v>4191</v>
      </c>
      <c r="V109" s="24">
        <v>4642</v>
      </c>
      <c r="W109" s="24">
        <v>4538</v>
      </c>
      <c r="AB109" s="2"/>
    </row>
    <row r="110" spans="1:28" ht="14.25" customHeight="1">
      <c r="A110" s="46" t="s">
        <v>116</v>
      </c>
      <c r="B110" s="248" t="s">
        <v>117</v>
      </c>
      <c r="C110" s="24">
        <v>5000</v>
      </c>
      <c r="D110" s="24">
        <v>4508</v>
      </c>
      <c r="E110" s="24">
        <v>8328</v>
      </c>
      <c r="F110" s="24">
        <v>5547</v>
      </c>
      <c r="G110" s="24">
        <v>5352</v>
      </c>
      <c r="H110" s="24">
        <v>6448</v>
      </c>
      <c r="I110" s="24">
        <v>6682</v>
      </c>
      <c r="J110" s="24">
        <v>6519</v>
      </c>
      <c r="K110" s="24">
        <v>5631</v>
      </c>
      <c r="L110" s="24">
        <v>6032</v>
      </c>
      <c r="M110" s="24">
        <v>3894</v>
      </c>
      <c r="N110" s="24">
        <v>1856</v>
      </c>
      <c r="O110" s="46" t="s">
        <v>505</v>
      </c>
      <c r="P110" s="248" t="s">
        <v>506</v>
      </c>
      <c r="Q110" s="24">
        <v>12479</v>
      </c>
      <c r="R110" s="24">
        <v>12537</v>
      </c>
      <c r="S110" s="24">
        <v>12613</v>
      </c>
      <c r="T110" s="24">
        <v>11755</v>
      </c>
      <c r="U110" s="24">
        <v>11892</v>
      </c>
      <c r="V110" s="24">
        <v>12205</v>
      </c>
      <c r="W110" s="24">
        <v>12597</v>
      </c>
      <c r="AB110" s="2"/>
    </row>
    <row r="111" spans="1:28">
      <c r="A111" s="46" t="s">
        <v>118</v>
      </c>
      <c r="B111" s="248" t="s">
        <v>119</v>
      </c>
      <c r="C111" s="24">
        <v>20676</v>
      </c>
      <c r="D111" s="24">
        <v>22943</v>
      </c>
      <c r="E111" s="24">
        <v>18080.599999999999</v>
      </c>
      <c r="F111" s="24">
        <v>18293.400000000001</v>
      </c>
      <c r="G111" s="24">
        <v>13535</v>
      </c>
      <c r="H111" s="24">
        <v>16891</v>
      </c>
      <c r="I111" s="24">
        <v>18924</v>
      </c>
      <c r="J111" s="24">
        <v>21486</v>
      </c>
      <c r="K111" s="24">
        <v>19411</v>
      </c>
      <c r="L111" s="24">
        <v>18622</v>
      </c>
      <c r="M111" s="24">
        <v>21536</v>
      </c>
      <c r="N111" s="24">
        <v>19292</v>
      </c>
      <c r="O111" s="46" t="s">
        <v>507</v>
      </c>
      <c r="P111" s="248" t="s">
        <v>508</v>
      </c>
      <c r="Q111" s="24">
        <v>6674</v>
      </c>
      <c r="R111" s="24">
        <v>6926</v>
      </c>
      <c r="S111" s="24">
        <v>7162</v>
      </c>
      <c r="T111" s="24">
        <v>8668</v>
      </c>
      <c r="U111" s="24">
        <v>8090</v>
      </c>
      <c r="V111" s="24">
        <v>8161</v>
      </c>
      <c r="W111" s="24">
        <v>8741</v>
      </c>
      <c r="AB111" s="2"/>
    </row>
    <row r="112" spans="1:28">
      <c r="A112" s="47" t="s">
        <v>120</v>
      </c>
      <c r="B112" s="248" t="s">
        <v>121</v>
      </c>
      <c r="C112" s="24">
        <v>2952</v>
      </c>
      <c r="D112" s="24">
        <v>4066</v>
      </c>
      <c r="E112" s="24">
        <v>3563.6000000000004</v>
      </c>
      <c r="F112" s="24">
        <v>1018.3999999999996</v>
      </c>
      <c r="G112" s="24">
        <v>3887</v>
      </c>
      <c r="H112" s="24">
        <v>7543</v>
      </c>
      <c r="I112" s="24">
        <v>7085</v>
      </c>
      <c r="J112" s="24">
        <v>9431</v>
      </c>
      <c r="K112" s="24">
        <v>12463</v>
      </c>
      <c r="L112" s="24">
        <v>5734</v>
      </c>
      <c r="M112" s="24">
        <v>17085</v>
      </c>
      <c r="N112" s="24">
        <v>17170</v>
      </c>
      <c r="O112" s="47" t="s">
        <v>509</v>
      </c>
      <c r="P112" s="248" t="s">
        <v>510</v>
      </c>
      <c r="Q112" s="24">
        <v>9292</v>
      </c>
      <c r="R112" s="24">
        <v>12582</v>
      </c>
      <c r="S112" s="24">
        <v>13048</v>
      </c>
      <c r="T112" s="24">
        <v>14408</v>
      </c>
      <c r="U112" s="24">
        <v>17909</v>
      </c>
      <c r="V112" s="24">
        <v>26726</v>
      </c>
      <c r="W112" s="24">
        <v>20365</v>
      </c>
      <c r="AB112" s="2"/>
    </row>
    <row r="113" spans="1:28">
      <c r="A113" s="48" t="s">
        <v>122</v>
      </c>
      <c r="B113" s="248" t="s">
        <v>123</v>
      </c>
      <c r="C113" s="24">
        <v>0</v>
      </c>
      <c r="D113" s="24">
        <v>0</v>
      </c>
      <c r="E113" s="24">
        <v>0</v>
      </c>
      <c r="F113" s="24">
        <v>0</v>
      </c>
      <c r="G113" s="24">
        <v>0</v>
      </c>
      <c r="H113" s="24">
        <v>1612</v>
      </c>
      <c r="I113" s="24">
        <v>877</v>
      </c>
      <c r="J113" s="24">
        <v>1878</v>
      </c>
      <c r="K113" s="24">
        <v>902</v>
      </c>
      <c r="L113" s="24">
        <v>1213</v>
      </c>
      <c r="M113" s="24">
        <v>3297</v>
      </c>
      <c r="N113" s="24">
        <v>3680</v>
      </c>
      <c r="O113" s="48" t="s">
        <v>511</v>
      </c>
      <c r="P113" s="248" t="s">
        <v>512</v>
      </c>
      <c r="Q113" s="24">
        <v>19053</v>
      </c>
      <c r="R113" s="24">
        <v>25602</v>
      </c>
      <c r="S113" s="24">
        <v>21838</v>
      </c>
      <c r="T113" s="24">
        <v>23956</v>
      </c>
      <c r="U113" s="24">
        <v>22400</v>
      </c>
      <c r="V113" s="24">
        <v>27743</v>
      </c>
      <c r="W113" s="24">
        <v>29103</v>
      </c>
      <c r="AB113" s="2"/>
    </row>
    <row r="114" spans="1:28" ht="26.4">
      <c r="A114" s="46" t="s">
        <v>524</v>
      </c>
      <c r="B114" s="248" t="s">
        <v>525</v>
      </c>
      <c r="C114" s="24">
        <v>1105</v>
      </c>
      <c r="D114" s="24">
        <v>1376</v>
      </c>
      <c r="E114" s="24">
        <v>3088</v>
      </c>
      <c r="F114" s="24">
        <v>2135</v>
      </c>
      <c r="G114" s="24">
        <v>1181</v>
      </c>
      <c r="H114" s="24">
        <v>8850</v>
      </c>
      <c r="I114" s="24">
        <v>9419</v>
      </c>
      <c r="J114" s="24">
        <v>9453</v>
      </c>
      <c r="K114" s="24">
        <v>5500</v>
      </c>
      <c r="L114" s="24">
        <v>11779</v>
      </c>
      <c r="M114" s="24">
        <v>14943</v>
      </c>
      <c r="N114" s="24">
        <v>12497</v>
      </c>
      <c r="O114" s="46" t="s">
        <v>513</v>
      </c>
      <c r="P114" s="248" t="s">
        <v>514</v>
      </c>
      <c r="Q114" s="24">
        <v>10281</v>
      </c>
      <c r="R114" s="24">
        <v>11513</v>
      </c>
      <c r="S114" s="24">
        <v>10304</v>
      </c>
      <c r="T114" s="24">
        <v>10219</v>
      </c>
      <c r="U114" s="24">
        <v>8718</v>
      </c>
      <c r="V114" s="24">
        <v>10454</v>
      </c>
      <c r="W114" s="24">
        <v>14323</v>
      </c>
      <c r="AB114" s="2"/>
    </row>
    <row r="115" spans="1:28" ht="14.25" customHeight="1">
      <c r="A115" s="46"/>
      <c r="B115" s="248"/>
      <c r="C115" s="24"/>
      <c r="D115" s="24"/>
      <c r="E115" s="24"/>
      <c r="F115" s="24"/>
      <c r="G115" s="24"/>
      <c r="H115" s="24"/>
      <c r="I115" s="24"/>
      <c r="J115" s="24"/>
      <c r="K115" s="24"/>
      <c r="L115" s="24"/>
      <c r="M115" s="24"/>
      <c r="N115" s="24"/>
      <c r="O115" s="46" t="s">
        <v>515</v>
      </c>
      <c r="P115" s="248" t="s">
        <v>516</v>
      </c>
      <c r="Q115" s="24">
        <v>565</v>
      </c>
      <c r="R115" s="24">
        <v>977</v>
      </c>
      <c r="S115" s="24">
        <v>2036</v>
      </c>
      <c r="T115" s="24">
        <v>2170</v>
      </c>
      <c r="U115" s="24">
        <v>1621</v>
      </c>
      <c r="V115" s="24">
        <v>2694</v>
      </c>
      <c r="W115" s="24">
        <v>2538</v>
      </c>
      <c r="AB115" s="2"/>
    </row>
    <row r="116" spans="1:28">
      <c r="A116" s="46"/>
      <c r="B116" s="248"/>
      <c r="C116" s="24"/>
      <c r="D116" s="24"/>
      <c r="E116" s="24"/>
      <c r="F116" s="24"/>
      <c r="G116" s="24"/>
      <c r="H116" s="24"/>
      <c r="I116" s="24"/>
      <c r="J116" s="24"/>
      <c r="K116" s="24"/>
      <c r="L116" s="24"/>
      <c r="M116" s="24"/>
      <c r="N116" s="24"/>
      <c r="O116" s="46" t="s">
        <v>517</v>
      </c>
      <c r="P116" s="248" t="s">
        <v>518</v>
      </c>
      <c r="Q116" s="273">
        <v>4149</v>
      </c>
      <c r="R116" s="273">
        <v>5347</v>
      </c>
      <c r="S116" s="273">
        <v>2515</v>
      </c>
      <c r="T116" s="273">
        <v>3156.9662399999997</v>
      </c>
      <c r="U116" s="273">
        <v>2820</v>
      </c>
      <c r="V116" s="273">
        <v>3016</v>
      </c>
      <c r="W116" s="273">
        <v>2134</v>
      </c>
      <c r="AB116" s="2"/>
    </row>
    <row r="117" spans="1:28">
      <c r="A117" s="46"/>
      <c r="B117" s="237"/>
      <c r="C117" s="274">
        <v>84293</v>
      </c>
      <c r="D117" s="274">
        <v>92295</v>
      </c>
      <c r="E117" s="274">
        <v>92769</v>
      </c>
      <c r="F117" s="274">
        <v>87886</v>
      </c>
      <c r="G117" s="274">
        <v>82267</v>
      </c>
      <c r="H117" s="274">
        <v>127610</v>
      </c>
      <c r="I117" s="274">
        <v>138312</v>
      </c>
      <c r="J117" s="274">
        <v>145656</v>
      </c>
      <c r="K117" s="274">
        <v>146553</v>
      </c>
      <c r="L117" s="274">
        <v>147120</v>
      </c>
      <c r="M117" s="274">
        <v>160113</v>
      </c>
      <c r="N117" s="274">
        <v>154226</v>
      </c>
      <c r="Q117" s="25">
        <v>148505</v>
      </c>
      <c r="R117" s="25">
        <v>159486</v>
      </c>
      <c r="S117" s="25">
        <v>150444</v>
      </c>
      <c r="T117" s="25">
        <v>143046</v>
      </c>
      <c r="U117" s="25">
        <v>149911</v>
      </c>
      <c r="V117" s="25">
        <v>171739</v>
      </c>
      <c r="W117" s="25">
        <v>173749</v>
      </c>
      <c r="AB117" s="2"/>
    </row>
    <row r="118" spans="1:28">
      <c r="A118" s="46"/>
      <c r="B118" s="237"/>
      <c r="C118" s="25"/>
      <c r="D118" s="25"/>
      <c r="E118" s="25"/>
      <c r="F118" s="25"/>
      <c r="G118" s="25"/>
      <c r="H118" s="25"/>
      <c r="I118" s="25"/>
      <c r="J118" s="25"/>
      <c r="K118" s="25"/>
      <c r="L118" s="25"/>
      <c r="M118" s="25"/>
      <c r="N118" s="25"/>
      <c r="Q118" s="25"/>
      <c r="R118" s="25"/>
      <c r="S118" s="25"/>
      <c r="T118" s="25"/>
      <c r="U118" s="25"/>
      <c r="V118" s="24"/>
      <c r="W118" s="24"/>
      <c r="AB118" s="2"/>
    </row>
    <row r="119" spans="1:28">
      <c r="A119" s="11" t="s">
        <v>125</v>
      </c>
      <c r="B119" s="237" t="s">
        <v>21</v>
      </c>
      <c r="C119" s="49"/>
      <c r="D119" s="49"/>
      <c r="E119" s="49"/>
      <c r="F119" s="49"/>
      <c r="G119" s="49"/>
      <c r="H119" s="49"/>
      <c r="I119" s="49"/>
      <c r="J119" s="49"/>
      <c r="K119" s="49"/>
      <c r="L119" s="49"/>
      <c r="M119" s="49"/>
      <c r="N119" s="49"/>
      <c r="O119" s="11" t="s">
        <v>540</v>
      </c>
      <c r="P119" s="237" t="s">
        <v>541</v>
      </c>
      <c r="Q119" s="49"/>
      <c r="R119" s="49"/>
      <c r="S119" s="49"/>
      <c r="T119" s="49"/>
      <c r="U119" s="49"/>
      <c r="V119" s="49"/>
      <c r="W119" s="49"/>
      <c r="AB119" s="2"/>
    </row>
    <row r="120" spans="1:28">
      <c r="A120" s="46" t="s">
        <v>526</v>
      </c>
      <c r="B120" s="248" t="s">
        <v>523</v>
      </c>
      <c r="C120" s="24">
        <v>-339</v>
      </c>
      <c r="D120" s="24">
        <v>-419</v>
      </c>
      <c r="E120" s="24">
        <v>-1991.6</v>
      </c>
      <c r="F120" s="24">
        <v>-1633.4</v>
      </c>
      <c r="G120" s="24">
        <v>-1015</v>
      </c>
      <c r="H120" s="24">
        <v>-1731</v>
      </c>
      <c r="I120" s="24">
        <v>-1250</v>
      </c>
      <c r="J120" s="24">
        <v>-3385</v>
      </c>
      <c r="K120" s="24">
        <v>-691</v>
      </c>
      <c r="L120" s="24">
        <v>-839</v>
      </c>
      <c r="M120" s="24">
        <v>-3187</v>
      </c>
      <c r="N120" s="24">
        <v>-2223</v>
      </c>
      <c r="O120" s="46" t="s">
        <v>499</v>
      </c>
      <c r="P120" s="248" t="s">
        <v>500</v>
      </c>
      <c r="Q120" s="24">
        <v>-456</v>
      </c>
      <c r="R120" s="24">
        <v>-4854</v>
      </c>
      <c r="S120" s="24">
        <v>-2815</v>
      </c>
      <c r="T120" s="24">
        <v>3624</v>
      </c>
      <c r="U120" s="24">
        <v>-879</v>
      </c>
      <c r="V120" s="24">
        <v>-702</v>
      </c>
      <c r="W120" s="24">
        <v>-389</v>
      </c>
      <c r="AB120" s="2"/>
    </row>
    <row r="121" spans="1:28">
      <c r="A121" s="46" t="s">
        <v>527</v>
      </c>
      <c r="B121" s="248" t="s">
        <v>528</v>
      </c>
      <c r="C121" s="24">
        <v>-8935</v>
      </c>
      <c r="D121" s="24">
        <v>-8409</v>
      </c>
      <c r="E121" s="24">
        <v>-8270</v>
      </c>
      <c r="F121" s="24">
        <v>-8330</v>
      </c>
      <c r="G121" s="24">
        <v>-7812</v>
      </c>
      <c r="H121" s="24">
        <v>-11520</v>
      </c>
      <c r="I121" s="24">
        <v>-12671</v>
      </c>
      <c r="J121" s="24">
        <v>-14388</v>
      </c>
      <c r="K121" s="24">
        <v>-16353.206099999999</v>
      </c>
      <c r="L121" s="24">
        <v>-11496.055100000001</v>
      </c>
      <c r="M121" s="24">
        <v>-18441.025000000001</v>
      </c>
      <c r="N121" s="24">
        <v>-19125.651089999999</v>
      </c>
      <c r="O121" s="46" t="s">
        <v>501</v>
      </c>
      <c r="P121" s="248" t="s">
        <v>502</v>
      </c>
      <c r="Q121" s="24">
        <v>-371</v>
      </c>
      <c r="R121" s="24">
        <v>-738</v>
      </c>
      <c r="S121" s="24">
        <v>-840</v>
      </c>
      <c r="T121" s="24">
        <v>-1565</v>
      </c>
      <c r="U121" s="24">
        <v>-913</v>
      </c>
      <c r="V121" s="24">
        <v>-809</v>
      </c>
      <c r="W121" s="24">
        <v>-995</v>
      </c>
      <c r="AB121" s="2"/>
    </row>
    <row r="122" spans="1:28">
      <c r="A122" s="46" t="s">
        <v>120</v>
      </c>
      <c r="B122" s="248" t="s">
        <v>121</v>
      </c>
      <c r="C122" s="24">
        <v>-70</v>
      </c>
      <c r="D122" s="24">
        <v>-58</v>
      </c>
      <c r="E122" s="24">
        <v>-68</v>
      </c>
      <c r="F122" s="24">
        <v>-73</v>
      </c>
      <c r="G122" s="24">
        <v>-101</v>
      </c>
      <c r="H122" s="24">
        <v>-342</v>
      </c>
      <c r="I122" s="24">
        <v>-628</v>
      </c>
      <c r="J122" s="24">
        <v>-522</v>
      </c>
      <c r="K122" s="24">
        <v>-1491</v>
      </c>
      <c r="L122" s="24">
        <v>-1793</v>
      </c>
      <c r="M122" s="24">
        <v>-2217</v>
      </c>
      <c r="N122" s="24">
        <v>-2250</v>
      </c>
      <c r="O122" s="46" t="s">
        <v>503</v>
      </c>
      <c r="P122" s="248" t="s">
        <v>504</v>
      </c>
      <c r="Q122" s="24">
        <v>-814</v>
      </c>
      <c r="R122" s="24">
        <v>-938</v>
      </c>
      <c r="S122" s="24">
        <v>-975</v>
      </c>
      <c r="T122" s="24">
        <v>-798</v>
      </c>
      <c r="U122" s="24">
        <v>-791</v>
      </c>
      <c r="V122" s="24">
        <v>-936</v>
      </c>
      <c r="W122" s="24">
        <v>-1011</v>
      </c>
      <c r="AB122" s="2"/>
    </row>
    <row r="123" spans="1:28">
      <c r="A123" s="48" t="s">
        <v>450</v>
      </c>
      <c r="B123" s="248" t="s">
        <v>451</v>
      </c>
      <c r="C123" s="24">
        <v>0</v>
      </c>
      <c r="D123" s="24">
        <v>0</v>
      </c>
      <c r="E123" s="24">
        <v>0</v>
      </c>
      <c r="F123" s="24">
        <v>0</v>
      </c>
      <c r="G123" s="24">
        <v>0</v>
      </c>
      <c r="H123" s="24">
        <v>-962</v>
      </c>
      <c r="I123" s="24">
        <v>-2038</v>
      </c>
      <c r="J123" s="24">
        <v>-2353</v>
      </c>
      <c r="K123" s="24">
        <v>-2658</v>
      </c>
      <c r="L123" s="24">
        <v>-4880</v>
      </c>
      <c r="M123" s="24">
        <v>306</v>
      </c>
      <c r="N123" s="24">
        <v>-3963</v>
      </c>
      <c r="O123" s="48" t="s">
        <v>505</v>
      </c>
      <c r="P123" s="248" t="s">
        <v>506</v>
      </c>
      <c r="Q123" s="24">
        <v>-487</v>
      </c>
      <c r="R123" s="24">
        <v>-501</v>
      </c>
      <c r="S123" s="24">
        <v>-431</v>
      </c>
      <c r="T123" s="24">
        <v>153</v>
      </c>
      <c r="U123" s="24">
        <v>-219</v>
      </c>
      <c r="V123" s="24">
        <v>-398</v>
      </c>
      <c r="W123" s="24">
        <v>-265</v>
      </c>
      <c r="AB123" s="2"/>
    </row>
    <row r="124" spans="1:28" ht="14.25" customHeight="1">
      <c r="A124" s="46" t="s">
        <v>529</v>
      </c>
      <c r="B124" s="248" t="s">
        <v>535</v>
      </c>
      <c r="C124" s="24">
        <v>-2397</v>
      </c>
      <c r="D124" s="24">
        <v>-2172</v>
      </c>
      <c r="E124" s="24">
        <v>-2071.3999999999996</v>
      </c>
      <c r="F124" s="24">
        <v>-1507.6000000000004</v>
      </c>
      <c r="G124" s="24">
        <v>-1477</v>
      </c>
      <c r="H124" s="24">
        <v>-2308</v>
      </c>
      <c r="I124" s="24">
        <v>-2748</v>
      </c>
      <c r="J124" s="24">
        <v>-3892</v>
      </c>
      <c r="K124" s="24">
        <v>-2322.7938999999997</v>
      </c>
      <c r="L124" s="24">
        <v>-6221.9448999999995</v>
      </c>
      <c r="M124" s="24">
        <v>-5920.9750000000022</v>
      </c>
      <c r="N124" s="24">
        <v>-9024.348909999997</v>
      </c>
      <c r="O124" s="46" t="s">
        <v>509</v>
      </c>
      <c r="P124" s="248" t="s">
        <v>510</v>
      </c>
      <c r="Q124" s="24">
        <v>-1355</v>
      </c>
      <c r="R124" s="24">
        <v>-1235</v>
      </c>
      <c r="S124" s="24">
        <v>-421</v>
      </c>
      <c r="T124" s="24">
        <v>680</v>
      </c>
      <c r="U124" s="24">
        <v>-611</v>
      </c>
      <c r="V124" s="24">
        <v>-7129</v>
      </c>
      <c r="W124" s="24">
        <v>-6623</v>
      </c>
      <c r="AB124" s="2"/>
    </row>
    <row r="125" spans="1:28" ht="14.25" customHeight="1">
      <c r="A125" s="46"/>
      <c r="B125" s="248"/>
      <c r="C125" s="24"/>
      <c r="D125" s="24"/>
      <c r="E125" s="24"/>
      <c r="F125" s="24"/>
      <c r="G125" s="24"/>
      <c r="H125" s="24"/>
      <c r="I125" s="24"/>
      <c r="J125" s="24"/>
      <c r="K125" s="24"/>
      <c r="L125" s="24"/>
      <c r="M125" s="24"/>
      <c r="N125" s="24"/>
      <c r="O125" s="46" t="s">
        <v>511</v>
      </c>
      <c r="P125" s="248" t="s">
        <v>512</v>
      </c>
      <c r="Q125" s="24">
        <v>-15349</v>
      </c>
      <c r="R125" s="24">
        <v>-20048</v>
      </c>
      <c r="S125" s="24">
        <v>-18764</v>
      </c>
      <c r="T125" s="24">
        <v>-21479</v>
      </c>
      <c r="U125" s="24">
        <v>-20393</v>
      </c>
      <c r="V125" s="24">
        <v>-21332</v>
      </c>
      <c r="W125" s="24">
        <v>-16302</v>
      </c>
      <c r="AB125" s="2"/>
    </row>
    <row r="126" spans="1:28" ht="26.4">
      <c r="A126" s="46"/>
      <c r="B126" s="248"/>
      <c r="C126" s="24"/>
      <c r="D126" s="24"/>
      <c r="E126" s="24"/>
      <c r="F126" s="24"/>
      <c r="G126" s="24"/>
      <c r="H126" s="24"/>
      <c r="I126" s="24"/>
      <c r="J126" s="24"/>
      <c r="K126" s="24"/>
      <c r="L126" s="24"/>
      <c r="M126" s="24"/>
      <c r="N126" s="24"/>
      <c r="O126" s="46" t="s">
        <v>519</v>
      </c>
      <c r="P126" s="248" t="s">
        <v>514</v>
      </c>
      <c r="Q126" s="24">
        <v>-2368</v>
      </c>
      <c r="R126" s="24">
        <v>-2355</v>
      </c>
      <c r="S126" s="24">
        <v>-2455</v>
      </c>
      <c r="T126" s="24">
        <v>-2586</v>
      </c>
      <c r="U126" s="24">
        <v>-2031</v>
      </c>
      <c r="V126" s="24">
        <v>-1641</v>
      </c>
      <c r="W126" s="24">
        <v>-4780</v>
      </c>
      <c r="AB126" s="2"/>
    </row>
    <row r="127" spans="1:28">
      <c r="A127" s="46"/>
      <c r="B127" s="248"/>
      <c r="C127" s="24"/>
      <c r="D127" s="24"/>
      <c r="E127" s="24"/>
      <c r="F127" s="24"/>
      <c r="G127" s="24"/>
      <c r="H127" s="24"/>
      <c r="I127" s="24"/>
      <c r="J127" s="24"/>
      <c r="K127" s="24"/>
      <c r="L127" s="24"/>
      <c r="M127" s="24"/>
      <c r="N127" s="24"/>
      <c r="O127" s="48" t="s">
        <v>515</v>
      </c>
      <c r="P127" s="248" t="s">
        <v>516</v>
      </c>
      <c r="Q127" s="24">
        <v>-1166</v>
      </c>
      <c r="R127" s="24">
        <v>-1839</v>
      </c>
      <c r="S127" s="24">
        <v>-4039</v>
      </c>
      <c r="T127" s="24">
        <v>-1031</v>
      </c>
      <c r="U127" s="24">
        <v>-2786</v>
      </c>
      <c r="V127" s="24">
        <v>-5679</v>
      </c>
      <c r="W127" s="24">
        <v>-6570</v>
      </c>
      <c r="AB127" s="2"/>
    </row>
    <row r="128" spans="1:28">
      <c r="A128" s="46"/>
      <c r="B128" s="248"/>
      <c r="C128" s="24"/>
      <c r="D128" s="24"/>
      <c r="E128" s="24"/>
      <c r="F128" s="24"/>
      <c r="G128" s="24"/>
      <c r="H128" s="24"/>
      <c r="I128" s="24"/>
      <c r="J128" s="24"/>
      <c r="K128" s="24"/>
      <c r="L128" s="24"/>
      <c r="M128" s="24"/>
      <c r="N128" s="24"/>
      <c r="O128" s="46" t="s">
        <v>517</v>
      </c>
      <c r="P128" s="248" t="s">
        <v>518</v>
      </c>
      <c r="Q128" s="24">
        <v>1686</v>
      </c>
      <c r="R128" s="24">
        <v>-2764</v>
      </c>
      <c r="S128" s="24">
        <v>-179</v>
      </c>
      <c r="T128" s="24">
        <v>-5629</v>
      </c>
      <c r="U128" s="24">
        <v>-614</v>
      </c>
      <c r="V128" s="24">
        <v>-1130</v>
      </c>
      <c r="W128" s="24">
        <v>-4799</v>
      </c>
      <c r="AB128" s="2"/>
    </row>
    <row r="129" spans="1:28" ht="14.4" thickBot="1">
      <c r="A129" s="9"/>
      <c r="B129" s="236"/>
      <c r="C129" s="38">
        <v>-11741</v>
      </c>
      <c r="D129" s="38">
        <v>-11058</v>
      </c>
      <c r="E129" s="38">
        <v>-12401</v>
      </c>
      <c r="F129" s="38">
        <v>-11544</v>
      </c>
      <c r="G129" s="38">
        <v>-10405</v>
      </c>
      <c r="H129" s="38">
        <v>-16863</v>
      </c>
      <c r="I129" s="38">
        <v>-19335</v>
      </c>
      <c r="J129" s="38">
        <v>-24540</v>
      </c>
      <c r="K129" s="38">
        <v>-23516</v>
      </c>
      <c r="L129" s="38">
        <v>-25230</v>
      </c>
      <c r="M129" s="38">
        <v>-29460</v>
      </c>
      <c r="N129" s="38">
        <v>-36586</v>
      </c>
      <c r="O129" s="182"/>
      <c r="P129" s="238"/>
      <c r="Q129" s="38">
        <v>-20680</v>
      </c>
      <c r="R129" s="38">
        <v>-35272</v>
      </c>
      <c r="S129" s="38">
        <v>-30919</v>
      </c>
      <c r="T129" s="38">
        <v>-28631</v>
      </c>
      <c r="U129" s="38">
        <v>-29237</v>
      </c>
      <c r="V129" s="38">
        <v>-39756</v>
      </c>
      <c r="W129" s="38">
        <v>-41734</v>
      </c>
      <c r="AB129" s="2"/>
    </row>
    <row r="130" spans="1:28" ht="14.4" thickTop="1">
      <c r="A130" s="182" t="s">
        <v>22</v>
      </c>
      <c r="B130" s="238" t="s">
        <v>23</v>
      </c>
      <c r="C130" s="199">
        <v>72552</v>
      </c>
      <c r="D130" s="199">
        <v>81237</v>
      </c>
      <c r="E130" s="199">
        <v>80368</v>
      </c>
      <c r="F130" s="199">
        <v>76342</v>
      </c>
      <c r="G130" s="199">
        <v>71862</v>
      </c>
      <c r="H130" s="199">
        <v>110747</v>
      </c>
      <c r="I130" s="199">
        <v>118977</v>
      </c>
      <c r="J130" s="199">
        <v>121116</v>
      </c>
      <c r="K130" s="199">
        <v>123037</v>
      </c>
      <c r="L130" s="199">
        <v>121890</v>
      </c>
      <c r="M130" s="199">
        <v>130653</v>
      </c>
      <c r="N130" s="199">
        <v>117640</v>
      </c>
      <c r="O130" s="182" t="s">
        <v>536</v>
      </c>
      <c r="P130" s="238" t="s">
        <v>537</v>
      </c>
      <c r="Q130" s="199">
        <v>127825</v>
      </c>
      <c r="R130" s="199">
        <v>124214</v>
      </c>
      <c r="S130" s="199">
        <v>119525</v>
      </c>
      <c r="T130" s="199">
        <v>114415</v>
      </c>
      <c r="U130" s="199">
        <v>120674</v>
      </c>
      <c r="V130" s="199">
        <v>131983</v>
      </c>
      <c r="W130" s="199">
        <v>132015</v>
      </c>
      <c r="AB130" s="2"/>
    </row>
    <row r="131" spans="1:28">
      <c r="T131" s="10"/>
      <c r="AB131" s="2"/>
    </row>
    <row r="132" spans="1:28">
      <c r="T132" s="10"/>
      <c r="AB132" s="2"/>
    </row>
    <row r="133" spans="1:28">
      <c r="A133" s="230" t="s">
        <v>531</v>
      </c>
      <c r="P133" s="275" t="s">
        <v>520</v>
      </c>
      <c r="T133" s="10"/>
      <c r="AB133" s="2"/>
    </row>
    <row r="134" spans="1:28">
      <c r="A134" s="230" t="s">
        <v>532</v>
      </c>
      <c r="P134" s="275" t="s">
        <v>521</v>
      </c>
      <c r="T134" s="10"/>
      <c r="AB134" s="2"/>
    </row>
    <row r="135" spans="1:28">
      <c r="T135" s="10"/>
      <c r="AB135" s="2"/>
    </row>
    <row r="136" spans="1:28">
      <c r="A136" s="230" t="s">
        <v>533</v>
      </c>
      <c r="T136" s="10"/>
      <c r="AB136" s="2"/>
    </row>
    <row r="137" spans="1:28">
      <c r="A137" s="230" t="s">
        <v>534</v>
      </c>
      <c r="T137" s="10"/>
      <c r="AB137" s="2"/>
    </row>
  </sheetData>
  <hyperlinks>
    <hyperlink ref="K1" location="'Table of Contents'!A1" display="Back to table of contents"/>
    <hyperlink ref="J1" location="'Table of Contents'!A1" display="Powrót do spisu treści"/>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pageSetUpPr fitToPage="1"/>
  </sheetPr>
  <dimension ref="A1:Z56"/>
  <sheetViews>
    <sheetView showGridLines="0" zoomScale="85" zoomScaleNormal="85" workbookViewId="0">
      <pane xSplit="2" topLeftCell="C1" activePane="topRight" state="frozen"/>
      <selection activeCell="C1" sqref="C1:C1048576"/>
      <selection pane="topRight" activeCell="C4" sqref="C4"/>
    </sheetView>
  </sheetViews>
  <sheetFormatPr defaultColWidth="10.33203125" defaultRowHeight="13.8" outlineLevelCol="1"/>
  <cols>
    <col min="1" max="1" width="49.33203125" style="2" customWidth="1"/>
    <col min="2" max="2" width="54.109375" style="2" customWidth="1" outlineLevel="1"/>
    <col min="3" max="19" width="11" style="2" customWidth="1"/>
    <col min="20" max="20" width="11" style="10" customWidth="1"/>
    <col min="21" max="21" width="10.88671875" style="2" bestFit="1" customWidth="1"/>
    <col min="22" max="22" width="10" style="2" bestFit="1" customWidth="1"/>
    <col min="23" max="23" width="11.5546875" style="2" bestFit="1" customWidth="1"/>
    <col min="24" max="24" width="1.6640625" style="2" customWidth="1"/>
    <col min="25" max="25" width="10" style="2" bestFit="1" customWidth="1"/>
    <col min="26" max="26" width="12.88671875" style="2" customWidth="1"/>
    <col min="27" max="16384" width="10.33203125" style="2"/>
  </cols>
  <sheetData>
    <row r="1" spans="1:26" s="1" customFormat="1">
      <c r="A1" s="44" t="s">
        <v>0</v>
      </c>
      <c r="B1" s="44" t="s">
        <v>1</v>
      </c>
      <c r="C1" s="12"/>
      <c r="D1" s="12"/>
      <c r="E1" s="12"/>
      <c r="F1" s="12"/>
      <c r="G1" s="12"/>
      <c r="H1" s="12"/>
      <c r="I1" s="12"/>
      <c r="J1" s="12"/>
      <c r="K1" s="12"/>
      <c r="L1" s="12"/>
      <c r="M1" s="12"/>
      <c r="N1" s="12"/>
      <c r="O1" s="12"/>
      <c r="P1" s="12"/>
      <c r="Q1" s="12"/>
      <c r="R1" s="12"/>
      <c r="S1" s="12"/>
      <c r="T1" s="12"/>
      <c r="U1" s="128"/>
      <c r="V1" s="12"/>
      <c r="W1" s="12"/>
      <c r="X1" s="128"/>
      <c r="Y1" s="2"/>
      <c r="Z1" s="2"/>
    </row>
    <row r="2" spans="1:26">
      <c r="C2" s="12"/>
      <c r="D2" s="12"/>
      <c r="E2" s="12"/>
      <c r="F2" s="12"/>
      <c r="G2" s="12"/>
      <c r="H2" s="12"/>
      <c r="I2" s="12"/>
      <c r="J2" s="12"/>
      <c r="K2" s="12"/>
      <c r="L2" s="12"/>
      <c r="M2" s="12"/>
      <c r="N2" s="12"/>
      <c r="O2" s="12"/>
      <c r="P2" s="12"/>
      <c r="Q2" s="12"/>
      <c r="R2" s="12"/>
      <c r="S2" s="12"/>
      <c r="T2" s="12"/>
      <c r="U2" s="128"/>
      <c r="V2" s="12"/>
      <c r="W2" s="12"/>
      <c r="X2" s="128"/>
    </row>
    <row r="3" spans="1:26">
      <c r="A3" s="13" t="s">
        <v>2</v>
      </c>
      <c r="B3" s="13" t="s">
        <v>3</v>
      </c>
      <c r="C3" s="50"/>
      <c r="D3" s="50"/>
      <c r="E3" s="50"/>
      <c r="F3" s="50"/>
      <c r="G3" s="50"/>
      <c r="H3" s="50"/>
      <c r="I3" s="50"/>
      <c r="J3" s="50"/>
      <c r="K3" s="50"/>
      <c r="L3" s="50"/>
      <c r="M3" s="50"/>
      <c r="N3" s="50"/>
      <c r="O3" s="50"/>
      <c r="P3" s="50"/>
      <c r="Q3" s="50"/>
      <c r="R3" s="50"/>
      <c r="S3" s="50"/>
      <c r="T3" s="50"/>
      <c r="U3" s="50"/>
    </row>
    <row r="4" spans="1:26" ht="30" customHeight="1">
      <c r="A4" s="32" t="s">
        <v>32</v>
      </c>
      <c r="B4" s="32" t="s">
        <v>33</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6" ht="26.4">
      <c r="A5" s="9" t="s">
        <v>126</v>
      </c>
      <c r="B5" s="54" t="s">
        <v>127</v>
      </c>
      <c r="C5" s="51">
        <v>6433</v>
      </c>
      <c r="D5" s="51">
        <v>3135</v>
      </c>
      <c r="E5" s="51">
        <v>2376</v>
      </c>
      <c r="F5" s="51">
        <v>25083</v>
      </c>
      <c r="G5" s="51">
        <v>23707</v>
      </c>
      <c r="H5" s="51">
        <v>9404</v>
      </c>
      <c r="I5" s="51">
        <v>363</v>
      </c>
      <c r="J5" s="51">
        <v>9210</v>
      </c>
      <c r="K5" s="51">
        <v>7514</v>
      </c>
      <c r="L5" s="51">
        <f t="shared" ref="L5:L12" si="0">L17+M17</f>
        <v>3155</v>
      </c>
      <c r="M5" s="51">
        <v>1483</v>
      </c>
      <c r="N5" s="51">
        <v>1952</v>
      </c>
      <c r="O5" s="51">
        <v>1406</v>
      </c>
      <c r="P5" s="51">
        <v>956</v>
      </c>
      <c r="Q5" s="51">
        <v>187</v>
      </c>
      <c r="R5" s="51">
        <v>3060</v>
      </c>
      <c r="S5" s="51">
        <v>3137</v>
      </c>
      <c r="T5" s="51">
        <v>0</v>
      </c>
      <c r="U5" s="51">
        <v>0</v>
      </c>
    </row>
    <row r="6" spans="1:26">
      <c r="A6" s="9" t="s">
        <v>128</v>
      </c>
      <c r="B6" s="55" t="s">
        <v>129</v>
      </c>
      <c r="C6" s="24">
        <v>9169</v>
      </c>
      <c r="D6" s="24">
        <v>7110</v>
      </c>
      <c r="E6" s="24">
        <v>1580</v>
      </c>
      <c r="F6" s="24">
        <v>4102</v>
      </c>
      <c r="G6" s="24">
        <v>10991</v>
      </c>
      <c r="H6" s="24">
        <v>6962</v>
      </c>
      <c r="I6" s="24">
        <v>3113</v>
      </c>
      <c r="J6" s="24">
        <v>18455</v>
      </c>
      <c r="K6" s="24">
        <v>4896</v>
      </c>
      <c r="L6" s="24">
        <f t="shared" si="0"/>
        <v>11909</v>
      </c>
      <c r="M6" s="24">
        <v>1370</v>
      </c>
      <c r="N6" s="24">
        <v>5979</v>
      </c>
      <c r="O6" s="24">
        <v>3833</v>
      </c>
      <c r="P6" s="24">
        <v>2618</v>
      </c>
      <c r="Q6" s="24">
        <v>1163</v>
      </c>
      <c r="R6" s="24">
        <v>8163</v>
      </c>
      <c r="S6" s="24">
        <v>6434</v>
      </c>
      <c r="T6" s="24">
        <v>3975</v>
      </c>
      <c r="U6" s="24">
        <v>1711</v>
      </c>
    </row>
    <row r="7" spans="1:26" ht="26.4">
      <c r="A7" s="9" t="s">
        <v>392</v>
      </c>
      <c r="B7" s="54" t="s">
        <v>130</v>
      </c>
      <c r="C7" s="24">
        <v>469</v>
      </c>
      <c r="D7" s="24">
        <v>350</v>
      </c>
      <c r="E7" s="24">
        <v>159</v>
      </c>
      <c r="F7" s="24">
        <v>10923</v>
      </c>
      <c r="G7" s="24">
        <v>1665</v>
      </c>
      <c r="H7" s="24">
        <v>1179</v>
      </c>
      <c r="I7" s="24">
        <v>557</v>
      </c>
      <c r="J7" s="24">
        <v>15757</v>
      </c>
      <c r="K7" s="24">
        <v>3190</v>
      </c>
      <c r="L7" s="24">
        <f t="shared" si="0"/>
        <v>3459</v>
      </c>
      <c r="M7" s="24">
        <v>2556</v>
      </c>
      <c r="N7" s="24">
        <v>5256</v>
      </c>
      <c r="O7" s="24">
        <v>2169</v>
      </c>
      <c r="P7" s="24">
        <v>172</v>
      </c>
      <c r="Q7" s="24">
        <v>30</v>
      </c>
      <c r="R7" s="24">
        <v>5669</v>
      </c>
      <c r="S7" s="24">
        <v>1897</v>
      </c>
      <c r="T7" s="24">
        <v>749</v>
      </c>
      <c r="U7" s="24">
        <v>85</v>
      </c>
    </row>
    <row r="8" spans="1:26">
      <c r="A8" s="9" t="s">
        <v>131</v>
      </c>
      <c r="B8" s="54" t="s">
        <v>132</v>
      </c>
      <c r="C8" s="24">
        <v>12208</v>
      </c>
      <c r="D8" s="24">
        <v>8971</v>
      </c>
      <c r="E8" s="24">
        <v>4804</v>
      </c>
      <c r="F8" s="24">
        <v>16710</v>
      </c>
      <c r="G8" s="24">
        <v>8980</v>
      </c>
      <c r="H8" s="24">
        <v>5890</v>
      </c>
      <c r="I8" s="24">
        <v>3446</v>
      </c>
      <c r="J8" s="24">
        <v>7820</v>
      </c>
      <c r="K8" s="24">
        <v>5731</v>
      </c>
      <c r="L8" s="24">
        <f t="shared" si="0"/>
        <v>3323</v>
      </c>
      <c r="M8" s="24">
        <v>1475</v>
      </c>
      <c r="N8" s="24">
        <v>4921</v>
      </c>
      <c r="O8" s="24">
        <v>3355</v>
      </c>
      <c r="P8" s="24">
        <v>1811</v>
      </c>
      <c r="Q8" s="24">
        <v>776</v>
      </c>
      <c r="R8" s="24">
        <v>2624</v>
      </c>
      <c r="S8" s="24">
        <v>1965</v>
      </c>
      <c r="T8" s="24">
        <v>1383</v>
      </c>
      <c r="U8" s="24">
        <v>674</v>
      </c>
    </row>
    <row r="9" spans="1:26">
      <c r="A9" s="9" t="s">
        <v>547</v>
      </c>
      <c r="B9" s="54" t="s">
        <v>548</v>
      </c>
      <c r="C9" s="51">
        <v>13061</v>
      </c>
      <c r="D9" s="51">
        <v>12578</v>
      </c>
      <c r="E9" s="51">
        <v>12548</v>
      </c>
      <c r="F9" s="51">
        <v>2520</v>
      </c>
      <c r="G9" s="51">
        <v>2520</v>
      </c>
      <c r="H9" s="51">
        <v>2026</v>
      </c>
      <c r="I9" s="51">
        <v>1825</v>
      </c>
      <c r="J9" s="51">
        <v>28636</v>
      </c>
      <c r="K9" s="51">
        <v>28920</v>
      </c>
      <c r="L9" s="51">
        <f t="shared" si="0"/>
        <v>24927</v>
      </c>
      <c r="M9" s="51">
        <v>3326</v>
      </c>
      <c r="N9" s="51">
        <v>10009</v>
      </c>
      <c r="O9" s="51">
        <v>9237</v>
      </c>
      <c r="P9" s="51">
        <v>3273</v>
      </c>
      <c r="Q9" s="51">
        <v>2712</v>
      </c>
      <c r="R9" s="51">
        <v>5502</v>
      </c>
      <c r="S9" s="51">
        <v>4385</v>
      </c>
      <c r="T9" s="51">
        <v>3114</v>
      </c>
      <c r="U9" s="51">
        <v>1071</v>
      </c>
    </row>
    <row r="10" spans="1:26">
      <c r="A10" s="22" t="s">
        <v>135</v>
      </c>
      <c r="B10" s="54" t="s">
        <v>136</v>
      </c>
      <c r="C10" s="135">
        <v>21265</v>
      </c>
      <c r="D10" s="135">
        <v>14973</v>
      </c>
      <c r="E10" s="135">
        <v>8134</v>
      </c>
      <c r="F10" s="135">
        <v>26520</v>
      </c>
      <c r="G10" s="135">
        <v>20946</v>
      </c>
      <c r="H10" s="135">
        <v>13887</v>
      </c>
      <c r="I10" s="135">
        <v>6067</v>
      </c>
      <c r="J10" s="135">
        <v>22889</v>
      </c>
      <c r="K10" s="135">
        <v>18409</v>
      </c>
      <c r="L10" s="135">
        <f t="shared" si="0"/>
        <v>12372</v>
      </c>
      <c r="M10" s="135">
        <v>7065</v>
      </c>
      <c r="N10" s="135">
        <v>13452</v>
      </c>
      <c r="O10" s="135">
        <v>8325</v>
      </c>
      <c r="P10" s="135">
        <v>3073</v>
      </c>
      <c r="Q10" s="135">
        <v>0</v>
      </c>
      <c r="R10" s="135">
        <v>0</v>
      </c>
      <c r="S10" s="24">
        <v>0</v>
      </c>
      <c r="T10" s="24">
        <v>0</v>
      </c>
      <c r="U10" s="24">
        <v>0</v>
      </c>
    </row>
    <row r="11" spans="1:26" ht="14.4" thickBot="1">
      <c r="A11" s="9" t="s">
        <v>137</v>
      </c>
      <c r="B11" s="54" t="s">
        <v>33</v>
      </c>
      <c r="C11" s="161">
        <v>5836</v>
      </c>
      <c r="D11" s="161">
        <v>5556</v>
      </c>
      <c r="E11" s="161">
        <v>9082</v>
      </c>
      <c r="F11" s="161">
        <v>45424</v>
      </c>
      <c r="G11" s="161">
        <v>33510</v>
      </c>
      <c r="H11" s="161">
        <v>26368</v>
      </c>
      <c r="I11" s="161">
        <v>8426</v>
      </c>
      <c r="J11" s="161">
        <v>27557</v>
      </c>
      <c r="K11" s="161">
        <v>36750</v>
      </c>
      <c r="L11" s="161">
        <f t="shared" si="0"/>
        <v>24635</v>
      </c>
      <c r="M11" s="161">
        <f>13232+566</f>
        <v>13798</v>
      </c>
      <c r="N11" s="161">
        <f>17551+1691</f>
        <v>19242</v>
      </c>
      <c r="O11" s="161">
        <v>9992</v>
      </c>
      <c r="P11" s="161">
        <v>5012</v>
      </c>
      <c r="Q11" s="161">
        <v>1489</v>
      </c>
      <c r="R11" s="161">
        <v>12919</v>
      </c>
      <c r="S11" s="90">
        <v>10351</v>
      </c>
      <c r="T11" s="90">
        <v>7169</v>
      </c>
      <c r="U11" s="90">
        <v>2091</v>
      </c>
    </row>
    <row r="12" spans="1:26" ht="14.4" thickTop="1">
      <c r="A12" s="182" t="s">
        <v>138</v>
      </c>
      <c r="B12" s="183" t="s">
        <v>139</v>
      </c>
      <c r="C12" s="199">
        <v>68441</v>
      </c>
      <c r="D12" s="199">
        <v>52673</v>
      </c>
      <c r="E12" s="199">
        <v>38683</v>
      </c>
      <c r="F12" s="199">
        <v>131282</v>
      </c>
      <c r="G12" s="199">
        <v>102319</v>
      </c>
      <c r="H12" s="199">
        <v>65716</v>
      </c>
      <c r="I12" s="199">
        <v>23797</v>
      </c>
      <c r="J12" s="199">
        <v>130324</v>
      </c>
      <c r="K12" s="199">
        <f t="shared" ref="K12:U12" si="1">SUM(K5:K11)</f>
        <v>105410</v>
      </c>
      <c r="L12" s="199">
        <f t="shared" si="0"/>
        <v>83780</v>
      </c>
      <c r="M12" s="199">
        <f t="shared" si="1"/>
        <v>31073</v>
      </c>
      <c r="N12" s="199">
        <f t="shared" si="1"/>
        <v>60811</v>
      </c>
      <c r="O12" s="199">
        <f t="shared" si="1"/>
        <v>38317</v>
      </c>
      <c r="P12" s="199">
        <f t="shared" si="1"/>
        <v>16915</v>
      </c>
      <c r="Q12" s="199">
        <f t="shared" si="1"/>
        <v>6357</v>
      </c>
      <c r="R12" s="199">
        <f t="shared" si="1"/>
        <v>37937</v>
      </c>
      <c r="S12" s="199">
        <f t="shared" si="1"/>
        <v>28169</v>
      </c>
      <c r="T12" s="199">
        <f t="shared" si="1"/>
        <v>16390</v>
      </c>
      <c r="U12" s="199">
        <f t="shared" si="1"/>
        <v>5632</v>
      </c>
    </row>
    <row r="13" spans="1:26">
      <c r="B13" s="42"/>
      <c r="C13" s="135"/>
      <c r="D13" s="135"/>
      <c r="E13" s="135"/>
      <c r="F13" s="135"/>
      <c r="G13" s="135"/>
      <c r="H13" s="135"/>
      <c r="I13" s="135"/>
      <c r="J13" s="135"/>
      <c r="K13" s="135"/>
      <c r="L13" s="135"/>
      <c r="M13" s="135"/>
      <c r="N13" s="135"/>
      <c r="O13" s="135"/>
      <c r="P13" s="135"/>
      <c r="Q13" s="135"/>
      <c r="R13" s="135"/>
      <c r="S13" s="24"/>
      <c r="T13" s="24"/>
      <c r="U13" s="24"/>
    </row>
    <row r="14" spans="1:26">
      <c r="B14" s="42"/>
      <c r="C14" s="135"/>
      <c r="D14" s="135"/>
      <c r="E14" s="135"/>
      <c r="F14" s="135"/>
      <c r="G14" s="135"/>
      <c r="H14" s="135"/>
      <c r="I14" s="135"/>
      <c r="J14" s="135"/>
      <c r="K14" s="135"/>
      <c r="L14" s="135"/>
      <c r="M14" s="135"/>
      <c r="N14" s="135"/>
      <c r="O14" s="135"/>
      <c r="P14" s="135"/>
      <c r="Q14" s="135"/>
      <c r="R14" s="135"/>
      <c r="S14" s="24"/>
      <c r="T14" s="24"/>
      <c r="U14" s="24"/>
    </row>
    <row r="15" spans="1:26">
      <c r="A15" s="13" t="s">
        <v>54</v>
      </c>
      <c r="B15" s="13" t="s">
        <v>55</v>
      </c>
      <c r="C15" s="163"/>
      <c r="D15" s="163"/>
      <c r="E15" s="163"/>
      <c r="F15" s="163"/>
      <c r="G15" s="163"/>
      <c r="H15" s="163"/>
      <c r="I15" s="163"/>
      <c r="J15" s="163"/>
      <c r="K15" s="163"/>
      <c r="L15" s="163"/>
      <c r="M15" s="163"/>
      <c r="N15" s="163"/>
      <c r="O15" s="163"/>
      <c r="P15" s="163"/>
      <c r="Q15" s="163"/>
      <c r="R15" s="163"/>
      <c r="S15" s="52"/>
      <c r="T15" s="52"/>
      <c r="U15" s="52"/>
    </row>
    <row r="16" spans="1:26" ht="30" customHeight="1">
      <c r="A16" s="32" t="s">
        <v>32</v>
      </c>
      <c r="B16" s="32" t="s">
        <v>33</v>
      </c>
      <c r="C16" s="180" t="s">
        <v>544</v>
      </c>
      <c r="D16" s="180" t="s">
        <v>498</v>
      </c>
      <c r="E16" s="180" t="s">
        <v>474</v>
      </c>
      <c r="F16" s="180" t="s">
        <v>472</v>
      </c>
      <c r="G16" s="180" t="s">
        <v>468</v>
      </c>
      <c r="H16" s="180" t="s">
        <v>464</v>
      </c>
      <c r="I16" s="180" t="s">
        <v>459</v>
      </c>
      <c r="J16" s="180" t="s">
        <v>456</v>
      </c>
      <c r="K16" s="180" t="s">
        <v>447</v>
      </c>
      <c r="L16" s="180" t="s">
        <v>433</v>
      </c>
      <c r="M16" s="180" t="s">
        <v>416</v>
      </c>
      <c r="N16" s="180" t="s">
        <v>412</v>
      </c>
      <c r="O16" s="180" t="s">
        <v>405</v>
      </c>
      <c r="P16" s="180" t="s">
        <v>406</v>
      </c>
      <c r="Q16" s="180" t="s">
        <v>407</v>
      </c>
      <c r="R16" s="180" t="s">
        <v>408</v>
      </c>
      <c r="S16" s="180" t="s">
        <v>409</v>
      </c>
      <c r="T16" s="180" t="s">
        <v>410</v>
      </c>
      <c r="U16" s="180" t="s">
        <v>411</v>
      </c>
    </row>
    <row r="17" spans="1:21" ht="26.4">
      <c r="A17" s="9" t="s">
        <v>393</v>
      </c>
      <c r="B17" s="54" t="s">
        <v>127</v>
      </c>
      <c r="C17" s="164">
        <v>3298</v>
      </c>
      <c r="D17" s="164">
        <v>759</v>
      </c>
      <c r="E17" s="164">
        <v>2376</v>
      </c>
      <c r="F17" s="164">
        <v>1376</v>
      </c>
      <c r="G17" s="164">
        <v>14303</v>
      </c>
      <c r="H17" s="164">
        <v>9041</v>
      </c>
      <c r="I17" s="164">
        <v>363</v>
      </c>
      <c r="J17" s="164">
        <v>1696</v>
      </c>
      <c r="K17" s="164">
        <v>4359</v>
      </c>
      <c r="L17" s="164">
        <v>1672</v>
      </c>
      <c r="M17" s="164">
        <v>1483</v>
      </c>
      <c r="N17" s="164">
        <v>546</v>
      </c>
      <c r="O17" s="164">
        <v>450</v>
      </c>
      <c r="P17" s="164">
        <v>769</v>
      </c>
      <c r="Q17" s="164">
        <v>187</v>
      </c>
      <c r="R17" s="164">
        <v>-77</v>
      </c>
      <c r="S17" s="51">
        <v>3137</v>
      </c>
      <c r="T17" s="51">
        <v>0</v>
      </c>
      <c r="U17" s="51">
        <v>0</v>
      </c>
    </row>
    <row r="18" spans="1:21">
      <c r="A18" s="9" t="s">
        <v>128</v>
      </c>
      <c r="B18" s="55" t="s">
        <v>129</v>
      </c>
      <c r="C18" s="135">
        <v>2059</v>
      </c>
      <c r="D18" s="135">
        <v>5530</v>
      </c>
      <c r="E18" s="135">
        <v>1580</v>
      </c>
      <c r="F18" s="135">
        <v>-6889</v>
      </c>
      <c r="G18" s="135">
        <v>4029</v>
      </c>
      <c r="H18" s="135">
        <v>3849</v>
      </c>
      <c r="I18" s="135">
        <v>3113</v>
      </c>
      <c r="J18" s="135">
        <v>13559</v>
      </c>
      <c r="K18" s="135">
        <v>-7013</v>
      </c>
      <c r="L18" s="135">
        <v>10539</v>
      </c>
      <c r="M18" s="135">
        <v>1370</v>
      </c>
      <c r="N18" s="135">
        <v>2146</v>
      </c>
      <c r="O18" s="135">
        <v>1215</v>
      </c>
      <c r="P18" s="135">
        <v>1455</v>
      </c>
      <c r="Q18" s="135">
        <v>1163</v>
      </c>
      <c r="R18" s="135">
        <v>1729</v>
      </c>
      <c r="S18" s="24">
        <v>2459</v>
      </c>
      <c r="T18" s="24">
        <v>2264</v>
      </c>
      <c r="U18" s="24">
        <v>1711</v>
      </c>
    </row>
    <row r="19" spans="1:21" ht="26.4">
      <c r="A19" s="9" t="s">
        <v>392</v>
      </c>
      <c r="B19" s="54" t="s">
        <v>130</v>
      </c>
      <c r="C19" s="135">
        <v>119</v>
      </c>
      <c r="D19" s="135">
        <v>191</v>
      </c>
      <c r="E19" s="135">
        <v>159</v>
      </c>
      <c r="F19" s="135">
        <v>9258</v>
      </c>
      <c r="G19" s="135">
        <v>486</v>
      </c>
      <c r="H19" s="135">
        <v>622</v>
      </c>
      <c r="I19" s="135">
        <v>557</v>
      </c>
      <c r="J19" s="135">
        <v>12567</v>
      </c>
      <c r="K19" s="135">
        <v>-269</v>
      </c>
      <c r="L19" s="135">
        <v>903</v>
      </c>
      <c r="M19" s="135">
        <v>2556</v>
      </c>
      <c r="N19" s="135">
        <v>3087</v>
      </c>
      <c r="O19" s="135">
        <v>1997</v>
      </c>
      <c r="P19" s="135">
        <v>142</v>
      </c>
      <c r="Q19" s="135">
        <v>30</v>
      </c>
      <c r="R19" s="135">
        <v>3772</v>
      </c>
      <c r="S19" s="24">
        <v>1148</v>
      </c>
      <c r="T19" s="24">
        <v>664</v>
      </c>
      <c r="U19" s="24">
        <v>85</v>
      </c>
    </row>
    <row r="20" spans="1:21">
      <c r="A20" s="9" t="s">
        <v>131</v>
      </c>
      <c r="B20" s="54" t="s">
        <v>132</v>
      </c>
      <c r="C20" s="135">
        <v>3237</v>
      </c>
      <c r="D20" s="135">
        <v>4167</v>
      </c>
      <c r="E20" s="135">
        <v>4804</v>
      </c>
      <c r="F20" s="135">
        <v>7730</v>
      </c>
      <c r="G20" s="135">
        <v>3090</v>
      </c>
      <c r="H20" s="135">
        <v>2444</v>
      </c>
      <c r="I20" s="135">
        <v>3446</v>
      </c>
      <c r="J20" s="135">
        <v>2089</v>
      </c>
      <c r="K20" s="135">
        <v>2408</v>
      </c>
      <c r="L20" s="135">
        <v>1848</v>
      </c>
      <c r="M20" s="135">
        <v>1475</v>
      </c>
      <c r="N20" s="135">
        <v>1566</v>
      </c>
      <c r="O20" s="135">
        <v>1544</v>
      </c>
      <c r="P20" s="135">
        <v>1035</v>
      </c>
      <c r="Q20" s="135">
        <v>776</v>
      </c>
      <c r="R20" s="135">
        <v>659</v>
      </c>
      <c r="S20" s="24">
        <v>582</v>
      </c>
      <c r="T20" s="24">
        <v>709</v>
      </c>
      <c r="U20" s="24">
        <v>674</v>
      </c>
    </row>
    <row r="21" spans="1:21">
      <c r="A21" s="9" t="s">
        <v>547</v>
      </c>
      <c r="B21" s="54" t="s">
        <v>548</v>
      </c>
      <c r="C21" s="164">
        <v>483</v>
      </c>
      <c r="D21" s="164">
        <v>30</v>
      </c>
      <c r="E21" s="164">
        <v>12548</v>
      </c>
      <c r="F21" s="164">
        <v>0</v>
      </c>
      <c r="G21" s="164">
        <v>494</v>
      </c>
      <c r="H21" s="164">
        <v>201</v>
      </c>
      <c r="I21" s="164">
        <v>1825</v>
      </c>
      <c r="J21" s="164">
        <v>-284</v>
      </c>
      <c r="K21" s="164">
        <v>3993</v>
      </c>
      <c r="L21" s="164">
        <v>21601</v>
      </c>
      <c r="M21" s="164">
        <v>3326</v>
      </c>
      <c r="N21" s="164">
        <v>772</v>
      </c>
      <c r="O21" s="164">
        <v>5964</v>
      </c>
      <c r="P21" s="164">
        <v>561</v>
      </c>
      <c r="Q21" s="164">
        <v>2712</v>
      </c>
      <c r="R21" s="164">
        <v>1117</v>
      </c>
      <c r="S21" s="51">
        <v>1271</v>
      </c>
      <c r="T21" s="51">
        <v>2043</v>
      </c>
      <c r="U21" s="51">
        <v>1071</v>
      </c>
    </row>
    <row r="22" spans="1:21">
      <c r="A22" s="22" t="s">
        <v>135</v>
      </c>
      <c r="B22" s="54" t="s">
        <v>136</v>
      </c>
      <c r="C22" s="135">
        <v>6292</v>
      </c>
      <c r="D22" s="135">
        <v>6839</v>
      </c>
      <c r="E22" s="135">
        <v>8134</v>
      </c>
      <c r="F22" s="135">
        <v>5574</v>
      </c>
      <c r="G22" s="135">
        <v>7059</v>
      </c>
      <c r="H22" s="135">
        <v>7820</v>
      </c>
      <c r="I22" s="135">
        <v>6067</v>
      </c>
      <c r="J22" s="135">
        <v>4480</v>
      </c>
      <c r="K22" s="135">
        <v>6037</v>
      </c>
      <c r="L22" s="135">
        <v>5307</v>
      </c>
      <c r="M22" s="135">
        <v>7065</v>
      </c>
      <c r="N22" s="135">
        <v>5127</v>
      </c>
      <c r="O22" s="135">
        <v>5252</v>
      </c>
      <c r="P22" s="135">
        <v>3073</v>
      </c>
      <c r="Q22" s="135">
        <v>0</v>
      </c>
      <c r="R22" s="135">
        <v>0</v>
      </c>
      <c r="S22" s="24">
        <v>0</v>
      </c>
      <c r="T22" s="24">
        <v>0</v>
      </c>
      <c r="U22" s="24">
        <v>0</v>
      </c>
    </row>
    <row r="23" spans="1:21" ht="14.4" thickBot="1">
      <c r="A23" s="9" t="s">
        <v>137</v>
      </c>
      <c r="B23" s="54" t="s">
        <v>33</v>
      </c>
      <c r="C23" s="161">
        <v>280</v>
      </c>
      <c r="D23" s="161">
        <v>-3526</v>
      </c>
      <c r="E23" s="161">
        <v>9082</v>
      </c>
      <c r="F23" s="161">
        <v>11914</v>
      </c>
      <c r="G23" s="161">
        <v>7142</v>
      </c>
      <c r="H23" s="161">
        <v>17942</v>
      </c>
      <c r="I23" s="161">
        <v>8426</v>
      </c>
      <c r="J23" s="161">
        <v>-9193</v>
      </c>
      <c r="K23" s="161">
        <v>12115</v>
      </c>
      <c r="L23" s="161">
        <v>10837</v>
      </c>
      <c r="M23" s="161">
        <f>13232+566</f>
        <v>13798</v>
      </c>
      <c r="N23" s="161">
        <f>7559+1691</f>
        <v>9250</v>
      </c>
      <c r="O23" s="161">
        <v>4980</v>
      </c>
      <c r="P23" s="165">
        <v>3523</v>
      </c>
      <c r="Q23" s="161">
        <v>1489</v>
      </c>
      <c r="R23" s="161">
        <v>2568</v>
      </c>
      <c r="S23" s="90">
        <v>3182</v>
      </c>
      <c r="T23" s="90">
        <v>5078</v>
      </c>
      <c r="U23" s="90">
        <v>2091</v>
      </c>
    </row>
    <row r="24" spans="1:21" ht="14.4" thickTop="1">
      <c r="A24" s="182" t="s">
        <v>138</v>
      </c>
      <c r="B24" s="183" t="s">
        <v>139</v>
      </c>
      <c r="C24" s="199">
        <v>15768</v>
      </c>
      <c r="D24" s="199">
        <v>13990</v>
      </c>
      <c r="E24" s="199">
        <v>38683</v>
      </c>
      <c r="F24" s="199">
        <v>28963</v>
      </c>
      <c r="G24" s="199">
        <v>36603</v>
      </c>
      <c r="H24" s="199">
        <v>41919</v>
      </c>
      <c r="I24" s="199">
        <v>23797</v>
      </c>
      <c r="J24" s="199">
        <v>24914</v>
      </c>
      <c r="K24" s="199">
        <f>SUM(K17:K23)</f>
        <v>21630</v>
      </c>
      <c r="L24" s="199">
        <f>SUM(L17:L23)</f>
        <v>52707</v>
      </c>
      <c r="M24" s="199">
        <f>SUM(M17:M23)</f>
        <v>31073</v>
      </c>
      <c r="N24" s="199">
        <f t="shared" ref="N24:U24" si="2">SUM(N17:N23)</f>
        <v>22494</v>
      </c>
      <c r="O24" s="199">
        <f t="shared" si="2"/>
        <v>21402</v>
      </c>
      <c r="P24" s="199">
        <f t="shared" si="2"/>
        <v>10558</v>
      </c>
      <c r="Q24" s="199">
        <f t="shared" si="2"/>
        <v>6357</v>
      </c>
      <c r="R24" s="199">
        <f t="shared" si="2"/>
        <v>9768</v>
      </c>
      <c r="S24" s="199">
        <f t="shared" si="2"/>
        <v>11779</v>
      </c>
      <c r="T24" s="199">
        <f t="shared" si="2"/>
        <v>10758</v>
      </c>
      <c r="U24" s="199">
        <f t="shared" si="2"/>
        <v>5632</v>
      </c>
    </row>
    <row r="33" spans="1:21" ht="17.399999999999999">
      <c r="A33" s="240" t="s">
        <v>469</v>
      </c>
    </row>
    <row r="35" spans="1:21">
      <c r="A35" s="13" t="s">
        <v>2</v>
      </c>
      <c r="B35" s="13" t="s">
        <v>3</v>
      </c>
    </row>
    <row r="36" spans="1:21" ht="30.6" customHeight="1">
      <c r="A36" s="269" t="s">
        <v>32</v>
      </c>
      <c r="B36" s="269" t="s">
        <v>33</v>
      </c>
      <c r="C36" s="233" t="s">
        <v>11</v>
      </c>
      <c r="D36" s="233" t="s">
        <v>10</v>
      </c>
      <c r="E36" s="233" t="s">
        <v>9</v>
      </c>
      <c r="F36" s="233" t="s">
        <v>8</v>
      </c>
      <c r="G36" s="233" t="s">
        <v>7</v>
      </c>
      <c r="H36" s="233" t="s">
        <v>6</v>
      </c>
      <c r="I36" s="233" t="s">
        <v>373</v>
      </c>
      <c r="J36" s="233" t="s">
        <v>388</v>
      </c>
      <c r="K36" s="233" t="s">
        <v>413</v>
      </c>
      <c r="L36" s="233" t="s">
        <v>432</v>
      </c>
      <c r="M36" s="233" t="s">
        <v>446</v>
      </c>
      <c r="N36" s="233" t="s">
        <v>455</v>
      </c>
      <c r="O36" s="233" t="s">
        <v>458</v>
      </c>
      <c r="P36" s="233" t="s">
        <v>463</v>
      </c>
      <c r="Q36" s="233" t="s">
        <v>467</v>
      </c>
      <c r="R36" s="233" t="s">
        <v>471</v>
      </c>
      <c r="S36" s="233" t="s">
        <v>473</v>
      </c>
      <c r="T36" s="233">
        <v>43281</v>
      </c>
      <c r="U36" s="233">
        <v>43373</v>
      </c>
    </row>
    <row r="37" spans="1:21" ht="26.4">
      <c r="A37" s="9" t="s">
        <v>126</v>
      </c>
      <c r="B37" s="236" t="s">
        <v>127</v>
      </c>
      <c r="C37" s="51">
        <v>0</v>
      </c>
      <c r="D37" s="51">
        <v>0</v>
      </c>
      <c r="E37" s="51">
        <v>3137</v>
      </c>
      <c r="F37" s="51">
        <v>3060</v>
      </c>
      <c r="G37" s="51">
        <v>187</v>
      </c>
      <c r="H37" s="51">
        <v>956</v>
      </c>
      <c r="I37" s="51">
        <v>1406</v>
      </c>
      <c r="J37" s="51">
        <v>1952</v>
      </c>
      <c r="K37" s="51">
        <v>1483</v>
      </c>
      <c r="L37" s="51">
        <v>3155</v>
      </c>
      <c r="M37" s="51">
        <v>7514</v>
      </c>
      <c r="N37" s="51">
        <v>9210</v>
      </c>
      <c r="O37" s="51">
        <v>363</v>
      </c>
      <c r="P37" s="51">
        <v>9404</v>
      </c>
      <c r="Q37" s="51">
        <v>23707</v>
      </c>
      <c r="R37" s="51">
        <v>25083</v>
      </c>
      <c r="S37" s="51">
        <v>2376</v>
      </c>
      <c r="T37" s="51">
        <v>3135</v>
      </c>
      <c r="U37" s="51">
        <v>6433</v>
      </c>
    </row>
    <row r="38" spans="1:21">
      <c r="A38" s="9" t="s">
        <v>128</v>
      </c>
      <c r="B38" s="243" t="s">
        <v>129</v>
      </c>
      <c r="C38" s="24">
        <v>1711</v>
      </c>
      <c r="D38" s="24">
        <v>3975</v>
      </c>
      <c r="E38" s="24">
        <v>6434</v>
      </c>
      <c r="F38" s="24">
        <v>8163</v>
      </c>
      <c r="G38" s="24">
        <v>1163</v>
      </c>
      <c r="H38" s="24">
        <v>2618</v>
      </c>
      <c r="I38" s="24">
        <v>3833</v>
      </c>
      <c r="J38" s="24">
        <v>5979</v>
      </c>
      <c r="K38" s="24">
        <v>1370</v>
      </c>
      <c r="L38" s="24">
        <v>11909</v>
      </c>
      <c r="M38" s="24">
        <v>4896</v>
      </c>
      <c r="N38" s="24">
        <v>18455</v>
      </c>
      <c r="O38" s="24">
        <v>3113</v>
      </c>
      <c r="P38" s="24">
        <v>6962</v>
      </c>
      <c r="Q38" s="24">
        <v>10991</v>
      </c>
      <c r="R38" s="24">
        <v>4102</v>
      </c>
      <c r="S38" s="24">
        <v>1580</v>
      </c>
      <c r="T38" s="24">
        <v>7110</v>
      </c>
      <c r="U38" s="24">
        <v>9169</v>
      </c>
    </row>
    <row r="39" spans="1:21" ht="26.4">
      <c r="A39" s="9" t="s">
        <v>392</v>
      </c>
      <c r="B39" s="236" t="s">
        <v>130</v>
      </c>
      <c r="C39" s="24">
        <v>85</v>
      </c>
      <c r="D39" s="24">
        <v>749</v>
      </c>
      <c r="E39" s="24">
        <v>1897</v>
      </c>
      <c r="F39" s="24">
        <v>5669</v>
      </c>
      <c r="G39" s="24">
        <v>30</v>
      </c>
      <c r="H39" s="24">
        <v>172</v>
      </c>
      <c r="I39" s="24">
        <v>2169</v>
      </c>
      <c r="J39" s="24">
        <v>5256</v>
      </c>
      <c r="K39" s="24">
        <v>2556</v>
      </c>
      <c r="L39" s="24">
        <v>3459</v>
      </c>
      <c r="M39" s="24">
        <v>3190</v>
      </c>
      <c r="N39" s="24">
        <v>15757</v>
      </c>
      <c r="O39" s="24">
        <v>557</v>
      </c>
      <c r="P39" s="24">
        <v>1179</v>
      </c>
      <c r="Q39" s="24">
        <v>1665</v>
      </c>
      <c r="R39" s="24">
        <v>10923</v>
      </c>
      <c r="S39" s="24">
        <v>159</v>
      </c>
      <c r="T39" s="24">
        <v>350</v>
      </c>
      <c r="U39" s="24">
        <v>469</v>
      </c>
    </row>
    <row r="40" spans="1:21">
      <c r="A40" s="9" t="s">
        <v>131</v>
      </c>
      <c r="B40" s="236" t="s">
        <v>132</v>
      </c>
      <c r="C40" s="24">
        <v>674</v>
      </c>
      <c r="D40" s="24">
        <v>1383</v>
      </c>
      <c r="E40" s="24">
        <v>1965</v>
      </c>
      <c r="F40" s="24">
        <v>2624</v>
      </c>
      <c r="G40" s="24">
        <v>776</v>
      </c>
      <c r="H40" s="24">
        <v>1811</v>
      </c>
      <c r="I40" s="24">
        <v>3355</v>
      </c>
      <c r="J40" s="24">
        <v>4921</v>
      </c>
      <c r="K40" s="24">
        <v>1475</v>
      </c>
      <c r="L40" s="24">
        <v>3323</v>
      </c>
      <c r="M40" s="24">
        <v>5731</v>
      </c>
      <c r="N40" s="24">
        <v>7820</v>
      </c>
      <c r="O40" s="24">
        <v>3446</v>
      </c>
      <c r="P40" s="24">
        <v>5890</v>
      </c>
      <c r="Q40" s="24">
        <v>8980</v>
      </c>
      <c r="R40" s="24">
        <v>16710</v>
      </c>
      <c r="S40" s="24">
        <v>4804</v>
      </c>
      <c r="T40" s="24">
        <v>8971</v>
      </c>
      <c r="U40" s="24">
        <v>12208</v>
      </c>
    </row>
    <row r="41" spans="1:21" ht="52.8">
      <c r="A41" s="9" t="s">
        <v>133</v>
      </c>
      <c r="B41" s="236" t="s">
        <v>134</v>
      </c>
      <c r="C41" s="51">
        <v>1071</v>
      </c>
      <c r="D41" s="51">
        <v>3114</v>
      </c>
      <c r="E41" s="51">
        <v>4385</v>
      </c>
      <c r="F41" s="51">
        <v>5502</v>
      </c>
      <c r="G41" s="51">
        <v>2712</v>
      </c>
      <c r="H41" s="51">
        <v>3273</v>
      </c>
      <c r="I41" s="51">
        <v>9237</v>
      </c>
      <c r="J41" s="51">
        <v>10009</v>
      </c>
      <c r="K41" s="51">
        <v>3326</v>
      </c>
      <c r="L41" s="51">
        <v>24927</v>
      </c>
      <c r="M41" s="51">
        <v>28920</v>
      </c>
      <c r="N41" s="51">
        <v>28636</v>
      </c>
      <c r="O41" s="51">
        <v>1825</v>
      </c>
      <c r="P41" s="51">
        <v>2026</v>
      </c>
      <c r="Q41" s="51">
        <v>2520</v>
      </c>
      <c r="R41" s="51">
        <v>2520</v>
      </c>
      <c r="S41" s="51">
        <v>12548</v>
      </c>
      <c r="T41" s="51">
        <v>12578</v>
      </c>
      <c r="U41" s="51">
        <v>13061</v>
      </c>
    </row>
    <row r="42" spans="1:21">
      <c r="A42" s="22" t="s">
        <v>135</v>
      </c>
      <c r="B42" s="236" t="s">
        <v>136</v>
      </c>
      <c r="C42" s="24">
        <v>0</v>
      </c>
      <c r="D42" s="24">
        <v>0</v>
      </c>
      <c r="E42" s="24">
        <v>0</v>
      </c>
      <c r="F42" s="24">
        <v>0</v>
      </c>
      <c r="G42" s="24">
        <v>0</v>
      </c>
      <c r="H42" s="135">
        <v>3073</v>
      </c>
      <c r="I42" s="135">
        <v>8325</v>
      </c>
      <c r="J42" s="135">
        <v>13452</v>
      </c>
      <c r="K42" s="135">
        <v>7065</v>
      </c>
      <c r="L42" s="135">
        <v>12372</v>
      </c>
      <c r="M42" s="135">
        <v>18409</v>
      </c>
      <c r="N42" s="135">
        <v>22889</v>
      </c>
      <c r="O42" s="135">
        <v>6067</v>
      </c>
      <c r="P42" s="135">
        <v>13887</v>
      </c>
      <c r="Q42" s="135">
        <v>20946</v>
      </c>
      <c r="R42" s="135">
        <v>26520</v>
      </c>
      <c r="S42" s="135">
        <v>8134</v>
      </c>
      <c r="T42" s="135">
        <v>14973</v>
      </c>
      <c r="U42" s="135">
        <v>21265</v>
      </c>
    </row>
    <row r="43" spans="1:21" ht="14.4" thickBot="1">
      <c r="A43" s="9" t="s">
        <v>137</v>
      </c>
      <c r="B43" s="236" t="s">
        <v>33</v>
      </c>
      <c r="C43" s="90">
        <v>2091</v>
      </c>
      <c r="D43" s="90">
        <v>7169</v>
      </c>
      <c r="E43" s="90">
        <v>10351</v>
      </c>
      <c r="F43" s="90">
        <v>12919</v>
      </c>
      <c r="G43" s="90">
        <v>1489</v>
      </c>
      <c r="H43" s="161">
        <v>5012</v>
      </c>
      <c r="I43" s="161">
        <v>9992</v>
      </c>
      <c r="J43" s="161">
        <v>19242</v>
      </c>
      <c r="K43" s="161">
        <v>13798</v>
      </c>
      <c r="L43" s="161">
        <v>24635</v>
      </c>
      <c r="M43" s="161">
        <v>36750</v>
      </c>
      <c r="N43" s="161">
        <v>27557</v>
      </c>
      <c r="O43" s="161">
        <v>8426</v>
      </c>
      <c r="P43" s="161">
        <v>26368</v>
      </c>
      <c r="Q43" s="161">
        <v>33510</v>
      </c>
      <c r="R43" s="161">
        <v>45424</v>
      </c>
      <c r="S43" s="161">
        <v>9082</v>
      </c>
      <c r="T43" s="161">
        <v>5556</v>
      </c>
      <c r="U43" s="161">
        <v>5836</v>
      </c>
    </row>
    <row r="44" spans="1:21" ht="14.4" thickTop="1">
      <c r="A44" s="182" t="s">
        <v>138</v>
      </c>
      <c r="B44" s="238" t="s">
        <v>139</v>
      </c>
      <c r="C44" s="199">
        <v>5632</v>
      </c>
      <c r="D44" s="199">
        <v>16390</v>
      </c>
      <c r="E44" s="199">
        <v>28169</v>
      </c>
      <c r="F44" s="199">
        <v>37937</v>
      </c>
      <c r="G44" s="199">
        <v>6357</v>
      </c>
      <c r="H44" s="199">
        <v>16915</v>
      </c>
      <c r="I44" s="199">
        <v>38317</v>
      </c>
      <c r="J44" s="199">
        <v>60811</v>
      </c>
      <c r="K44" s="199">
        <v>31073</v>
      </c>
      <c r="L44" s="199">
        <v>83780</v>
      </c>
      <c r="M44" s="199">
        <v>105410</v>
      </c>
      <c r="N44" s="199">
        <v>130324</v>
      </c>
      <c r="O44" s="199">
        <v>23797</v>
      </c>
      <c r="P44" s="199">
        <v>65716</v>
      </c>
      <c r="Q44" s="199">
        <v>102319</v>
      </c>
      <c r="R44" s="199">
        <v>131282</v>
      </c>
      <c r="S44" s="199">
        <v>38683</v>
      </c>
      <c r="T44" s="199">
        <v>52673</v>
      </c>
      <c r="U44" s="199">
        <v>68441</v>
      </c>
    </row>
    <row r="45" spans="1:21">
      <c r="B45" s="42"/>
      <c r="C45" s="24"/>
      <c r="D45" s="24"/>
      <c r="E45" s="24"/>
      <c r="F45" s="24"/>
      <c r="G45" s="24"/>
      <c r="H45" s="135"/>
      <c r="I45" s="135"/>
      <c r="J45" s="135"/>
      <c r="K45" s="135"/>
      <c r="L45" s="135"/>
      <c r="M45" s="135"/>
      <c r="N45" s="135"/>
      <c r="O45" s="135"/>
      <c r="P45" s="135"/>
      <c r="Q45" s="135"/>
      <c r="R45" s="135"/>
      <c r="S45" s="135"/>
      <c r="T45" s="135"/>
      <c r="U45" s="135"/>
    </row>
    <row r="46" spans="1:21">
      <c r="B46" s="42"/>
      <c r="C46" s="24"/>
      <c r="D46" s="24"/>
      <c r="E46" s="24"/>
      <c r="F46" s="24"/>
      <c r="G46" s="24"/>
      <c r="H46" s="135"/>
      <c r="I46" s="135"/>
      <c r="J46" s="135"/>
      <c r="K46" s="135"/>
      <c r="L46" s="135"/>
      <c r="M46" s="135"/>
      <c r="N46" s="135"/>
      <c r="O46" s="135"/>
      <c r="P46" s="135"/>
      <c r="Q46" s="135"/>
      <c r="R46" s="135"/>
      <c r="S46" s="135"/>
      <c r="T46" s="135"/>
      <c r="U46" s="135"/>
    </row>
    <row r="47" spans="1:21">
      <c r="A47" s="13" t="s">
        <v>54</v>
      </c>
      <c r="B47" s="13" t="s">
        <v>55</v>
      </c>
      <c r="C47" s="52"/>
      <c r="D47" s="52"/>
      <c r="E47" s="52"/>
      <c r="F47" s="52"/>
      <c r="G47" s="52"/>
      <c r="H47" s="163"/>
      <c r="I47" s="163"/>
      <c r="J47" s="163"/>
      <c r="K47" s="163"/>
      <c r="L47" s="163"/>
      <c r="M47" s="163"/>
      <c r="N47" s="163"/>
      <c r="O47" s="163"/>
      <c r="P47" s="163"/>
      <c r="Q47" s="163"/>
      <c r="R47" s="163"/>
      <c r="S47" s="163"/>
      <c r="T47" s="163"/>
      <c r="U47" s="163"/>
    </row>
    <row r="48" spans="1:21" ht="30.6" customHeight="1">
      <c r="A48" s="269" t="s">
        <v>32</v>
      </c>
      <c r="B48" s="269" t="s">
        <v>33</v>
      </c>
      <c r="C48" s="234" t="s">
        <v>411</v>
      </c>
      <c r="D48" s="234" t="s">
        <v>410</v>
      </c>
      <c r="E48" s="234" t="s">
        <v>409</v>
      </c>
      <c r="F48" s="234" t="s">
        <v>408</v>
      </c>
      <c r="G48" s="234" t="s">
        <v>407</v>
      </c>
      <c r="H48" s="234" t="s">
        <v>406</v>
      </c>
      <c r="I48" s="234" t="s">
        <v>405</v>
      </c>
      <c r="J48" s="234" t="s">
        <v>412</v>
      </c>
      <c r="K48" s="234" t="s">
        <v>416</v>
      </c>
      <c r="L48" s="234" t="s">
        <v>433</v>
      </c>
      <c r="M48" s="234" t="s">
        <v>447</v>
      </c>
      <c r="N48" s="234" t="s">
        <v>456</v>
      </c>
      <c r="O48" s="234" t="s">
        <v>459</v>
      </c>
      <c r="P48" s="234" t="s">
        <v>464</v>
      </c>
      <c r="Q48" s="234" t="s">
        <v>468</v>
      </c>
      <c r="R48" s="234" t="s">
        <v>472</v>
      </c>
      <c r="S48" s="234" t="s">
        <v>474</v>
      </c>
      <c r="T48" s="234" t="s">
        <v>498</v>
      </c>
      <c r="U48" s="234" t="s">
        <v>544</v>
      </c>
    </row>
    <row r="49" spans="1:21" ht="26.4">
      <c r="A49" s="9" t="s">
        <v>393</v>
      </c>
      <c r="B49" s="236" t="s">
        <v>127</v>
      </c>
      <c r="C49" s="51">
        <v>0</v>
      </c>
      <c r="D49" s="51">
        <v>0</v>
      </c>
      <c r="E49" s="51">
        <v>3137</v>
      </c>
      <c r="F49" s="51">
        <v>-77</v>
      </c>
      <c r="G49" s="51">
        <v>187</v>
      </c>
      <c r="H49" s="164">
        <v>769</v>
      </c>
      <c r="I49" s="164">
        <v>450</v>
      </c>
      <c r="J49" s="164">
        <v>546</v>
      </c>
      <c r="K49" s="164">
        <v>1483</v>
      </c>
      <c r="L49" s="164">
        <v>1672</v>
      </c>
      <c r="M49" s="164">
        <v>4359</v>
      </c>
      <c r="N49" s="164">
        <v>1696</v>
      </c>
      <c r="O49" s="164">
        <v>363</v>
      </c>
      <c r="P49" s="164">
        <v>9041</v>
      </c>
      <c r="Q49" s="164">
        <v>14303</v>
      </c>
      <c r="R49" s="164">
        <v>1376</v>
      </c>
      <c r="S49" s="164">
        <v>2376</v>
      </c>
      <c r="T49" s="164">
        <v>759</v>
      </c>
      <c r="U49" s="164">
        <v>3298</v>
      </c>
    </row>
    <row r="50" spans="1:21">
      <c r="A50" s="9" t="s">
        <v>128</v>
      </c>
      <c r="B50" s="243" t="s">
        <v>129</v>
      </c>
      <c r="C50" s="24">
        <v>1711</v>
      </c>
      <c r="D50" s="24">
        <v>2264</v>
      </c>
      <c r="E50" s="24">
        <v>2459</v>
      </c>
      <c r="F50" s="24">
        <v>1729</v>
      </c>
      <c r="G50" s="24">
        <v>1163</v>
      </c>
      <c r="H50" s="135">
        <v>1455</v>
      </c>
      <c r="I50" s="135">
        <v>1215</v>
      </c>
      <c r="J50" s="135">
        <v>2146</v>
      </c>
      <c r="K50" s="135">
        <v>1370</v>
      </c>
      <c r="L50" s="135">
        <v>10539</v>
      </c>
      <c r="M50" s="135">
        <v>-7013</v>
      </c>
      <c r="N50" s="135">
        <v>13559</v>
      </c>
      <c r="O50" s="135">
        <v>3113</v>
      </c>
      <c r="P50" s="135">
        <v>3849</v>
      </c>
      <c r="Q50" s="135">
        <v>4029</v>
      </c>
      <c r="R50" s="135">
        <v>-6889</v>
      </c>
      <c r="S50" s="135">
        <v>1580</v>
      </c>
      <c r="T50" s="135">
        <v>5530</v>
      </c>
      <c r="U50" s="135">
        <v>2059</v>
      </c>
    </row>
    <row r="51" spans="1:21" ht="26.4">
      <c r="A51" s="9" t="s">
        <v>392</v>
      </c>
      <c r="B51" s="236" t="s">
        <v>130</v>
      </c>
      <c r="C51" s="24">
        <v>85</v>
      </c>
      <c r="D51" s="24">
        <v>664</v>
      </c>
      <c r="E51" s="24">
        <v>1148</v>
      </c>
      <c r="F51" s="24">
        <v>3772</v>
      </c>
      <c r="G51" s="24">
        <v>30</v>
      </c>
      <c r="H51" s="135">
        <v>142</v>
      </c>
      <c r="I51" s="135">
        <v>1997</v>
      </c>
      <c r="J51" s="135">
        <v>3087</v>
      </c>
      <c r="K51" s="135">
        <v>2556</v>
      </c>
      <c r="L51" s="135">
        <v>903</v>
      </c>
      <c r="M51" s="135">
        <v>-269</v>
      </c>
      <c r="N51" s="135">
        <v>12567</v>
      </c>
      <c r="O51" s="135">
        <v>557</v>
      </c>
      <c r="P51" s="135">
        <v>622</v>
      </c>
      <c r="Q51" s="135">
        <v>486</v>
      </c>
      <c r="R51" s="135">
        <v>9258</v>
      </c>
      <c r="S51" s="135">
        <v>159</v>
      </c>
      <c r="T51" s="135">
        <v>191</v>
      </c>
      <c r="U51" s="135">
        <v>119</v>
      </c>
    </row>
    <row r="52" spans="1:21">
      <c r="A52" s="9" t="s">
        <v>131</v>
      </c>
      <c r="B52" s="236" t="s">
        <v>132</v>
      </c>
      <c r="C52" s="24">
        <v>674</v>
      </c>
      <c r="D52" s="24">
        <v>709</v>
      </c>
      <c r="E52" s="24">
        <v>582</v>
      </c>
      <c r="F52" s="24">
        <v>659</v>
      </c>
      <c r="G52" s="24">
        <v>776</v>
      </c>
      <c r="H52" s="135">
        <v>1035</v>
      </c>
      <c r="I52" s="135">
        <v>1544</v>
      </c>
      <c r="J52" s="135">
        <v>1566</v>
      </c>
      <c r="K52" s="135">
        <v>1475</v>
      </c>
      <c r="L52" s="135">
        <v>1848</v>
      </c>
      <c r="M52" s="135">
        <v>2408</v>
      </c>
      <c r="N52" s="135">
        <v>2089</v>
      </c>
      <c r="O52" s="135">
        <v>3446</v>
      </c>
      <c r="P52" s="135">
        <v>2444</v>
      </c>
      <c r="Q52" s="135">
        <v>3090</v>
      </c>
      <c r="R52" s="135">
        <v>7730</v>
      </c>
      <c r="S52" s="135">
        <v>4804</v>
      </c>
      <c r="T52" s="135">
        <v>4167</v>
      </c>
      <c r="U52" s="135">
        <v>3237</v>
      </c>
    </row>
    <row r="53" spans="1:21" ht="52.8">
      <c r="A53" s="9" t="s">
        <v>140</v>
      </c>
      <c r="B53" s="236" t="s">
        <v>134</v>
      </c>
      <c r="C53" s="51">
        <v>1071</v>
      </c>
      <c r="D53" s="51">
        <v>2043</v>
      </c>
      <c r="E53" s="51">
        <v>1271</v>
      </c>
      <c r="F53" s="51">
        <v>1117</v>
      </c>
      <c r="G53" s="51">
        <v>2712</v>
      </c>
      <c r="H53" s="164">
        <v>561</v>
      </c>
      <c r="I53" s="164">
        <v>5964</v>
      </c>
      <c r="J53" s="164">
        <v>772</v>
      </c>
      <c r="K53" s="164">
        <v>3326</v>
      </c>
      <c r="L53" s="164">
        <v>21601</v>
      </c>
      <c r="M53" s="164">
        <v>3993</v>
      </c>
      <c r="N53" s="164">
        <v>-284</v>
      </c>
      <c r="O53" s="164">
        <v>1825</v>
      </c>
      <c r="P53" s="164">
        <v>201</v>
      </c>
      <c r="Q53" s="164">
        <v>494</v>
      </c>
      <c r="R53" s="164">
        <v>0</v>
      </c>
      <c r="S53" s="164">
        <v>12548</v>
      </c>
      <c r="T53" s="164">
        <v>30</v>
      </c>
      <c r="U53" s="164">
        <v>483</v>
      </c>
    </row>
    <row r="54" spans="1:21">
      <c r="A54" s="22" t="s">
        <v>135</v>
      </c>
      <c r="B54" s="236" t="s">
        <v>136</v>
      </c>
      <c r="C54" s="24">
        <v>0</v>
      </c>
      <c r="D54" s="24">
        <v>0</v>
      </c>
      <c r="E54" s="24">
        <v>0</v>
      </c>
      <c r="F54" s="24">
        <v>0</v>
      </c>
      <c r="G54" s="24">
        <v>0</v>
      </c>
      <c r="H54" s="135">
        <v>3073</v>
      </c>
      <c r="I54" s="135">
        <v>5252</v>
      </c>
      <c r="J54" s="135">
        <v>5127</v>
      </c>
      <c r="K54" s="135">
        <v>7065</v>
      </c>
      <c r="L54" s="135">
        <v>5307</v>
      </c>
      <c r="M54" s="135">
        <v>6037</v>
      </c>
      <c r="N54" s="135">
        <v>4480</v>
      </c>
      <c r="O54" s="135">
        <v>6067</v>
      </c>
      <c r="P54" s="135">
        <v>7820</v>
      </c>
      <c r="Q54" s="135">
        <v>7059</v>
      </c>
      <c r="R54" s="135">
        <v>5574</v>
      </c>
      <c r="S54" s="135">
        <v>8134</v>
      </c>
      <c r="T54" s="135">
        <v>6839</v>
      </c>
      <c r="U54" s="135">
        <v>6292</v>
      </c>
    </row>
    <row r="55" spans="1:21" ht="14.4" thickBot="1">
      <c r="A55" s="9" t="s">
        <v>137</v>
      </c>
      <c r="B55" s="236" t="s">
        <v>33</v>
      </c>
      <c r="C55" s="90">
        <v>2091</v>
      </c>
      <c r="D55" s="90">
        <v>5078</v>
      </c>
      <c r="E55" s="90">
        <v>3182</v>
      </c>
      <c r="F55" s="90">
        <v>2568</v>
      </c>
      <c r="G55" s="90">
        <v>1489</v>
      </c>
      <c r="H55" s="161">
        <v>3523</v>
      </c>
      <c r="I55" s="161">
        <v>4980</v>
      </c>
      <c r="J55" s="165">
        <v>9250</v>
      </c>
      <c r="K55" s="161">
        <v>13798</v>
      </c>
      <c r="L55" s="161">
        <v>10837</v>
      </c>
      <c r="M55" s="161">
        <v>12115</v>
      </c>
      <c r="N55" s="161">
        <v>-9193</v>
      </c>
      <c r="O55" s="161">
        <v>8426</v>
      </c>
      <c r="P55" s="161">
        <v>17942</v>
      </c>
      <c r="Q55" s="161">
        <v>7142</v>
      </c>
      <c r="R55" s="161">
        <v>11914</v>
      </c>
      <c r="S55" s="161">
        <v>9082</v>
      </c>
      <c r="T55" s="161">
        <v>-3526</v>
      </c>
      <c r="U55" s="161">
        <v>280</v>
      </c>
    </row>
    <row r="56" spans="1:21" ht="14.4" thickTop="1">
      <c r="A56" s="182" t="s">
        <v>138</v>
      </c>
      <c r="B56" s="238" t="s">
        <v>139</v>
      </c>
      <c r="C56" s="199">
        <v>5632</v>
      </c>
      <c r="D56" s="199">
        <v>10758</v>
      </c>
      <c r="E56" s="199">
        <v>11779</v>
      </c>
      <c r="F56" s="199">
        <v>9768</v>
      </c>
      <c r="G56" s="199">
        <v>6357</v>
      </c>
      <c r="H56" s="199">
        <v>10558</v>
      </c>
      <c r="I56" s="199">
        <v>21402</v>
      </c>
      <c r="J56" s="199">
        <v>22494</v>
      </c>
      <c r="K56" s="199">
        <v>31073</v>
      </c>
      <c r="L56" s="199">
        <v>52707</v>
      </c>
      <c r="M56" s="199">
        <v>21630</v>
      </c>
      <c r="N56" s="199">
        <v>24914</v>
      </c>
      <c r="O56" s="199">
        <v>23797</v>
      </c>
      <c r="P56" s="199">
        <v>41919</v>
      </c>
      <c r="Q56" s="199">
        <v>36603</v>
      </c>
      <c r="R56" s="199">
        <v>28963</v>
      </c>
      <c r="S56" s="199">
        <v>38683</v>
      </c>
      <c r="T56" s="199">
        <v>13990</v>
      </c>
      <c r="U56" s="199">
        <v>15768</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ignoredErrors>
    <ignoredError sqref="L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pageSetUpPr fitToPage="1"/>
  </sheetPr>
  <dimension ref="A1:AB88"/>
  <sheetViews>
    <sheetView showGridLines="0" zoomScale="85" zoomScaleNormal="85" workbookViewId="0">
      <pane xSplit="2" topLeftCell="C1" activePane="topRight" state="frozen"/>
      <selection activeCell="C1" sqref="C1:C1048576"/>
      <selection pane="topRight" activeCell="C4" sqref="C4"/>
    </sheetView>
  </sheetViews>
  <sheetFormatPr defaultColWidth="10.33203125" defaultRowHeight="13.8" outlineLevelCol="1"/>
  <cols>
    <col min="1" max="1" width="47.33203125" style="2" customWidth="1"/>
    <col min="2" max="2" width="40.6640625" style="2" customWidth="1" outlineLevel="1"/>
    <col min="3" max="19" width="13.44140625" style="2" customWidth="1"/>
    <col min="20" max="20" width="13.44140625" style="10" customWidth="1"/>
    <col min="21" max="21" width="13.44140625" style="2" customWidth="1"/>
    <col min="22" max="22" width="13.33203125" style="2" bestFit="1" customWidth="1"/>
    <col min="23" max="23" width="9.6640625" style="2" bestFit="1" customWidth="1"/>
    <col min="24" max="24" width="1.6640625" style="2" customWidth="1"/>
    <col min="25" max="25" width="11.6640625" style="2" customWidth="1"/>
    <col min="26" max="26" width="9.6640625" style="2" bestFit="1" customWidth="1"/>
    <col min="27" max="27" width="3.109375" style="2" customWidth="1"/>
    <col min="28" max="16384" width="10.33203125" style="2"/>
  </cols>
  <sheetData>
    <row r="1" spans="1:28" s="1" customFormat="1">
      <c r="A1" s="44" t="s">
        <v>0</v>
      </c>
      <c r="B1" s="44" t="s">
        <v>1</v>
      </c>
      <c r="C1" s="12"/>
      <c r="D1" s="12"/>
      <c r="E1" s="12"/>
      <c r="F1" s="12"/>
      <c r="G1" s="12"/>
      <c r="H1" s="12"/>
      <c r="I1" s="12"/>
      <c r="J1" s="12"/>
      <c r="K1" s="12"/>
      <c r="L1" s="12"/>
      <c r="M1" s="12"/>
      <c r="N1" s="12"/>
      <c r="O1" s="12"/>
      <c r="P1" s="12"/>
      <c r="Q1" s="12"/>
      <c r="R1" s="12"/>
      <c r="S1" s="12"/>
      <c r="T1" s="12"/>
      <c r="U1" s="130"/>
      <c r="V1" s="12"/>
      <c r="W1" s="12"/>
      <c r="X1" s="128"/>
      <c r="Y1" s="2"/>
      <c r="Z1" s="2"/>
      <c r="AA1" s="128"/>
      <c r="AB1" s="128"/>
    </row>
    <row r="2" spans="1:28">
      <c r="C2" s="12"/>
      <c r="D2" s="12"/>
      <c r="E2" s="12"/>
      <c r="F2" s="12"/>
      <c r="G2" s="12"/>
      <c r="H2" s="12"/>
      <c r="I2" s="12"/>
      <c r="J2" s="12"/>
      <c r="K2" s="12"/>
      <c r="L2" s="12"/>
      <c r="M2" s="12"/>
      <c r="N2" s="12"/>
      <c r="O2" s="12"/>
      <c r="P2" s="12"/>
      <c r="Q2" s="12"/>
      <c r="R2" s="12"/>
      <c r="S2" s="12"/>
      <c r="T2" s="12"/>
      <c r="U2" s="130"/>
      <c r="V2" s="12"/>
      <c r="W2" s="12"/>
      <c r="X2" s="128"/>
      <c r="AA2" s="128"/>
      <c r="AB2" s="128"/>
    </row>
    <row r="3" spans="1:28" ht="14.4">
      <c r="A3" s="13" t="s">
        <v>2</v>
      </c>
      <c r="B3" s="13" t="s">
        <v>3</v>
      </c>
      <c r="C3" s="50"/>
      <c r="D3" s="50"/>
      <c r="E3" s="50"/>
      <c r="F3" s="50"/>
      <c r="G3" s="50"/>
      <c r="H3" s="50"/>
      <c r="I3" s="50"/>
      <c r="J3" s="50"/>
      <c r="K3" s="50"/>
      <c r="L3" s="50"/>
      <c r="M3" s="50"/>
      <c r="N3" s="50"/>
      <c r="O3" s="50"/>
      <c r="P3" s="50"/>
      <c r="Q3" s="50"/>
      <c r="R3" s="53"/>
      <c r="S3" s="53"/>
      <c r="T3" s="50"/>
      <c r="U3" s="50"/>
      <c r="V3" s="299"/>
      <c r="W3" s="299"/>
      <c r="X3" s="128"/>
      <c r="AA3" s="128"/>
      <c r="AB3" s="128"/>
    </row>
    <row r="4" spans="1:28" ht="30" customHeight="1">
      <c r="A4" s="32" t="s">
        <v>141</v>
      </c>
      <c r="B4" s="32" t="s">
        <v>142</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8">
      <c r="A5" s="9" t="s">
        <v>387</v>
      </c>
      <c r="B5" s="54" t="s">
        <v>376</v>
      </c>
      <c r="C5" s="24">
        <v>-627184</v>
      </c>
      <c r="D5" s="24">
        <v>-414348</v>
      </c>
      <c r="E5" s="24">
        <v>-207741</v>
      </c>
      <c r="F5" s="24">
        <v>-832005</v>
      </c>
      <c r="G5" s="24">
        <v>-632411</v>
      </c>
      <c r="H5" s="24">
        <v>-422211</v>
      </c>
      <c r="I5" s="24">
        <v>-216103</v>
      </c>
      <c r="J5" s="24">
        <v>-901432</v>
      </c>
      <c r="K5" s="24">
        <v>-692994</v>
      </c>
      <c r="L5" s="24">
        <f>M25+L25</f>
        <v>-477136</v>
      </c>
      <c r="M5" s="24">
        <v>-219923</v>
      </c>
      <c r="N5" s="24">
        <v>-740248</v>
      </c>
      <c r="O5" s="24">
        <v>-546328</v>
      </c>
      <c r="P5" s="24">
        <v>-353355</v>
      </c>
      <c r="Q5" s="24">
        <v>-135643</v>
      </c>
      <c r="R5" s="24">
        <v>-522290</v>
      </c>
      <c r="S5" s="24">
        <v>-385797</v>
      </c>
      <c r="T5" s="24">
        <v>-252735</v>
      </c>
      <c r="U5" s="24">
        <v>-129932</v>
      </c>
    </row>
    <row r="6" spans="1:28">
      <c r="A6" s="9" t="s">
        <v>143</v>
      </c>
      <c r="B6" s="54" t="s">
        <v>144</v>
      </c>
      <c r="C6" s="24">
        <v>-67040</v>
      </c>
      <c r="D6" s="24">
        <v>-50635</v>
      </c>
      <c r="E6" s="24">
        <v>-23168</v>
      </c>
      <c r="F6" s="24">
        <v>-92379</v>
      </c>
      <c r="G6" s="24">
        <v>-55870</v>
      </c>
      <c r="H6" s="24">
        <v>-36564</v>
      </c>
      <c r="I6" s="24">
        <v>-15664</v>
      </c>
      <c r="J6" s="24">
        <v>-92664</v>
      </c>
      <c r="K6" s="24">
        <v>-71315</v>
      </c>
      <c r="L6" s="24">
        <f>M26+L26</f>
        <v>-44660</v>
      </c>
      <c r="M6" s="24">
        <v>-22734</v>
      </c>
      <c r="N6" s="24">
        <v>-94866</v>
      </c>
      <c r="O6" s="24">
        <v>-55247</v>
      </c>
      <c r="P6" s="24">
        <v>-19755</v>
      </c>
      <c r="Q6" s="24">
        <v>-6633</v>
      </c>
      <c r="R6" s="24">
        <v>-47558</v>
      </c>
      <c r="S6" s="24">
        <v>-37252</v>
      </c>
      <c r="T6" s="24">
        <v>-21523</v>
      </c>
      <c r="U6" s="24">
        <v>-9056</v>
      </c>
    </row>
    <row r="7" spans="1:28">
      <c r="A7" s="9" t="s">
        <v>145</v>
      </c>
      <c r="B7" s="55" t="s">
        <v>146</v>
      </c>
      <c r="C7" s="24">
        <v>-83347</v>
      </c>
      <c r="D7" s="24">
        <v>-52044</v>
      </c>
      <c r="E7" s="24">
        <v>-24824</v>
      </c>
      <c r="F7" s="24">
        <v>-131450</v>
      </c>
      <c r="G7" s="24">
        <v>-85135</v>
      </c>
      <c r="H7" s="24">
        <v>-54743</v>
      </c>
      <c r="I7" s="24">
        <v>-26652</v>
      </c>
      <c r="J7" s="24">
        <v>-144518</v>
      </c>
      <c r="K7" s="24">
        <v>-100718</v>
      </c>
      <c r="L7" s="24">
        <f>M27+L27</f>
        <v>-64649</v>
      </c>
      <c r="M7" s="24">
        <v>-28837</v>
      </c>
      <c r="N7" s="135">
        <v>-129567</v>
      </c>
      <c r="O7" s="135">
        <v>-84334</v>
      </c>
      <c r="P7" s="135">
        <v>-49174</v>
      </c>
      <c r="Q7" s="135">
        <v>-20607</v>
      </c>
      <c r="R7" s="135">
        <v>-81811</v>
      </c>
      <c r="S7" s="24">
        <v>-58931</v>
      </c>
      <c r="T7" s="24">
        <v>-38792</v>
      </c>
      <c r="U7" s="24">
        <v>-19470</v>
      </c>
    </row>
    <row r="8" spans="1:28">
      <c r="A8" s="9" t="s">
        <v>147</v>
      </c>
      <c r="B8" s="54" t="s">
        <v>148</v>
      </c>
      <c r="C8" s="24">
        <v>-107036</v>
      </c>
      <c r="D8" s="24">
        <v>-71786</v>
      </c>
      <c r="E8" s="24">
        <v>-37283</v>
      </c>
      <c r="F8" s="24">
        <v>-163294</v>
      </c>
      <c r="G8" s="24">
        <v>-121290</v>
      </c>
      <c r="H8" s="24">
        <v>-80775</v>
      </c>
      <c r="I8" s="24">
        <v>-37459</v>
      </c>
      <c r="J8" s="24">
        <v>-181323</v>
      </c>
      <c r="K8" s="24">
        <v>-132085</v>
      </c>
      <c r="L8" s="24">
        <f>M28+L28</f>
        <v>-89098</v>
      </c>
      <c r="M8" s="24">
        <v>-44597</v>
      </c>
      <c r="N8" s="135">
        <v>-146688</v>
      </c>
      <c r="O8" s="135">
        <v>-100815</v>
      </c>
      <c r="P8" s="135">
        <v>-58942</v>
      </c>
      <c r="Q8" s="135">
        <v>-22398</v>
      </c>
      <c r="R8" s="135">
        <v>-90416</v>
      </c>
      <c r="S8" s="24">
        <v>-66869</v>
      </c>
      <c r="T8" s="24">
        <v>-45908</v>
      </c>
      <c r="U8" s="24">
        <v>-23094</v>
      </c>
    </row>
    <row r="9" spans="1:28">
      <c r="A9" s="9" t="s">
        <v>149</v>
      </c>
      <c r="B9" s="54" t="s">
        <v>150</v>
      </c>
      <c r="C9" s="24">
        <v>-134647</v>
      </c>
      <c r="D9" s="24">
        <v>-89364</v>
      </c>
      <c r="E9" s="24">
        <v>-42280</v>
      </c>
      <c r="F9" s="24">
        <v>-153445</v>
      </c>
      <c r="G9" s="24">
        <v>-112033</v>
      </c>
      <c r="H9" s="24">
        <v>-85885</v>
      </c>
      <c r="I9" s="24">
        <v>-42685</v>
      </c>
      <c r="J9" s="24">
        <v>-184302</v>
      </c>
      <c r="K9" s="24">
        <v>-141331</v>
      </c>
      <c r="L9" s="24">
        <f>M29+L29</f>
        <v>-93654</v>
      </c>
      <c r="M9" s="24">
        <v>-50424</v>
      </c>
      <c r="N9" s="135">
        <v>-205912</v>
      </c>
      <c r="O9" s="135">
        <v>-151565</v>
      </c>
      <c r="P9" s="135">
        <v>-98963</v>
      </c>
      <c r="Q9" s="135">
        <v>-54667</v>
      </c>
      <c r="R9" s="135">
        <v>-144150</v>
      </c>
      <c r="S9" s="56">
        <v>-98032</v>
      </c>
      <c r="T9" s="24">
        <v>-62264</v>
      </c>
      <c r="U9" s="24">
        <v>-30669</v>
      </c>
    </row>
    <row r="10" spans="1:28">
      <c r="A10" s="22" t="s">
        <v>151</v>
      </c>
      <c r="B10" s="55" t="s">
        <v>152</v>
      </c>
      <c r="C10" s="135">
        <v>-8792</v>
      </c>
      <c r="D10" s="135">
        <v>-5913</v>
      </c>
      <c r="E10" s="135">
        <v>-2318</v>
      </c>
      <c r="F10" s="135">
        <v>-11073</v>
      </c>
      <c r="G10" s="135">
        <v>-8239</v>
      </c>
      <c r="H10" s="135">
        <v>-5722</v>
      </c>
      <c r="I10" s="135">
        <v>-2513</v>
      </c>
      <c r="J10" s="135">
        <v>-9425</v>
      </c>
      <c r="K10" s="135">
        <v>-6794</v>
      </c>
      <c r="L10" s="135">
        <f t="shared" ref="L10:L20" si="0">M30+L30</f>
        <v>-4533</v>
      </c>
      <c r="M10" s="135">
        <v>-1731</v>
      </c>
      <c r="N10" s="135">
        <v>-4950</v>
      </c>
      <c r="O10" s="135">
        <v>-3047</v>
      </c>
      <c r="P10" s="135">
        <v>-1502</v>
      </c>
      <c r="Q10" s="135">
        <v>-528</v>
      </c>
      <c r="R10" s="135">
        <v>-1857</v>
      </c>
      <c r="S10" s="24">
        <v>-1197</v>
      </c>
      <c r="T10" s="24">
        <v>-862</v>
      </c>
      <c r="U10" s="24">
        <v>-411</v>
      </c>
    </row>
    <row r="11" spans="1:28">
      <c r="A11" s="22" t="s">
        <v>153</v>
      </c>
      <c r="B11" s="55" t="s">
        <v>154</v>
      </c>
      <c r="C11" s="135">
        <v>-2340</v>
      </c>
      <c r="D11" s="135">
        <v>-1556</v>
      </c>
      <c r="E11" s="135">
        <v>-668</v>
      </c>
      <c r="F11" s="135">
        <v>-3448</v>
      </c>
      <c r="G11" s="135">
        <v>-2610</v>
      </c>
      <c r="H11" s="135">
        <v>-1512</v>
      </c>
      <c r="I11" s="135">
        <v>-663</v>
      </c>
      <c r="J11" s="135">
        <v>-3544</v>
      </c>
      <c r="K11" s="135">
        <v>-2799</v>
      </c>
      <c r="L11" s="135">
        <f t="shared" si="0"/>
        <v>-1858</v>
      </c>
      <c r="M11" s="135">
        <v>-1474</v>
      </c>
      <c r="N11" s="135">
        <v>-3696</v>
      </c>
      <c r="O11" s="135">
        <v>-2457</v>
      </c>
      <c r="P11" s="135">
        <v>-1162</v>
      </c>
      <c r="Q11" s="135">
        <v>-227</v>
      </c>
      <c r="R11" s="135">
        <v>-886</v>
      </c>
      <c r="S11" s="24">
        <v>-732</v>
      </c>
      <c r="T11" s="24">
        <v>-533</v>
      </c>
      <c r="U11" s="24">
        <v>-308</v>
      </c>
    </row>
    <row r="12" spans="1:28" ht="26.4">
      <c r="A12" s="22" t="s">
        <v>155</v>
      </c>
      <c r="B12" s="55" t="s">
        <v>156</v>
      </c>
      <c r="C12" s="135">
        <v>-4439</v>
      </c>
      <c r="D12" s="135">
        <v>-3018</v>
      </c>
      <c r="E12" s="135">
        <v>-1525</v>
      </c>
      <c r="F12" s="135">
        <v>-19453</v>
      </c>
      <c r="G12" s="135">
        <v>-14399</v>
      </c>
      <c r="H12" s="135">
        <v>-9974</v>
      </c>
      <c r="I12" s="135">
        <v>-4631</v>
      </c>
      <c r="J12" s="135">
        <v>-23497</v>
      </c>
      <c r="K12" s="135">
        <v>-17802</v>
      </c>
      <c r="L12" s="135">
        <f t="shared" si="0"/>
        <v>-12126</v>
      </c>
      <c r="M12" s="135">
        <v>-6479</v>
      </c>
      <c r="N12" s="135">
        <v>-11119</v>
      </c>
      <c r="O12" s="135">
        <v>-3232</v>
      </c>
      <c r="P12" s="135">
        <v>-2643</v>
      </c>
      <c r="Q12" s="135">
        <v>0</v>
      </c>
      <c r="R12" s="135">
        <v>0</v>
      </c>
      <c r="S12" s="24">
        <v>0</v>
      </c>
      <c r="T12" s="24">
        <v>0</v>
      </c>
      <c r="U12" s="24">
        <v>0</v>
      </c>
    </row>
    <row r="13" spans="1:28">
      <c r="A13" s="9" t="s">
        <v>157</v>
      </c>
      <c r="B13" s="54" t="s">
        <v>158</v>
      </c>
      <c r="C13" s="135">
        <v>-96151</v>
      </c>
      <c r="D13" s="135">
        <v>-82159</v>
      </c>
      <c r="E13" s="135">
        <v>-39046</v>
      </c>
      <c r="F13" s="135">
        <v>-95483</v>
      </c>
      <c r="G13" s="135">
        <v>-84525</v>
      </c>
      <c r="H13" s="135">
        <v>-73393</v>
      </c>
      <c r="I13" s="135">
        <v>-41421</v>
      </c>
      <c r="J13" s="135">
        <v>-128913</v>
      </c>
      <c r="K13" s="135">
        <v>-91775</v>
      </c>
      <c r="L13" s="135">
        <f t="shared" si="0"/>
        <v>-61336</v>
      </c>
      <c r="M13" s="135">
        <v>-30594</v>
      </c>
      <c r="N13" s="135">
        <v>-98839</v>
      </c>
      <c r="O13" s="135">
        <v>-70124</v>
      </c>
      <c r="P13" s="135">
        <v>-42262</v>
      </c>
      <c r="Q13" s="135">
        <v>-16966</v>
      </c>
      <c r="R13" s="135">
        <v>-37731</v>
      </c>
      <c r="S13" s="24">
        <v>-28078</v>
      </c>
      <c r="T13" s="24">
        <v>-18424</v>
      </c>
      <c r="U13" s="24">
        <v>-9180</v>
      </c>
    </row>
    <row r="14" spans="1:28">
      <c r="A14" s="166" t="s">
        <v>159</v>
      </c>
      <c r="B14" s="167" t="s">
        <v>160</v>
      </c>
      <c r="C14" s="135">
        <v>-3725</v>
      </c>
      <c r="D14" s="135">
        <v>-2474</v>
      </c>
      <c r="E14" s="135">
        <v>-1235</v>
      </c>
      <c r="F14" s="135">
        <v>-4836</v>
      </c>
      <c r="G14" s="135">
        <v>-3478</v>
      </c>
      <c r="H14" s="135">
        <v>-2373</v>
      </c>
      <c r="I14" s="135">
        <v>-1168</v>
      </c>
      <c r="J14" s="135">
        <v>-4738</v>
      </c>
      <c r="K14" s="135">
        <v>-7278</v>
      </c>
      <c r="L14" s="135">
        <f t="shared" si="0"/>
        <v>-7061</v>
      </c>
      <c r="M14" s="135">
        <v>-3427</v>
      </c>
      <c r="N14" s="135">
        <v>-5016</v>
      </c>
      <c r="O14" s="135">
        <v>-5016</v>
      </c>
      <c r="P14" s="135">
        <v>-5015</v>
      </c>
      <c r="Q14" s="135">
        <v>-2133</v>
      </c>
      <c r="R14" s="135">
        <v>-3826</v>
      </c>
      <c r="S14" s="24">
        <v>-3826</v>
      </c>
      <c r="T14" s="24">
        <v>-3826</v>
      </c>
      <c r="U14" s="24">
        <v>-1889</v>
      </c>
    </row>
    <row r="15" spans="1:28" ht="39.6">
      <c r="A15" s="9" t="s">
        <v>394</v>
      </c>
      <c r="B15" s="167" t="s">
        <v>419</v>
      </c>
      <c r="C15" s="168"/>
      <c r="D15" s="168">
        <v>0</v>
      </c>
      <c r="E15" s="168">
        <v>0</v>
      </c>
      <c r="F15" s="168">
        <v>0</v>
      </c>
      <c r="G15" s="168">
        <v>0</v>
      </c>
      <c r="H15" s="168">
        <v>0</v>
      </c>
      <c r="I15" s="168">
        <v>0</v>
      </c>
      <c r="J15" s="168">
        <v>0</v>
      </c>
      <c r="K15" s="168">
        <v>0</v>
      </c>
      <c r="L15" s="168">
        <f t="shared" si="0"/>
        <v>0</v>
      </c>
      <c r="M15" s="168">
        <v>0</v>
      </c>
      <c r="N15" s="168">
        <v>-128382</v>
      </c>
      <c r="O15" s="168">
        <v>0</v>
      </c>
      <c r="P15" s="168">
        <v>0</v>
      </c>
      <c r="Q15" s="168">
        <v>0</v>
      </c>
      <c r="R15" s="168">
        <v>0</v>
      </c>
      <c r="S15" s="168">
        <v>0</v>
      </c>
      <c r="T15" s="168">
        <v>0</v>
      </c>
      <c r="U15" s="168">
        <v>0</v>
      </c>
    </row>
    <row r="16" spans="1:28">
      <c r="A16" s="11" t="s">
        <v>161</v>
      </c>
      <c r="B16" s="58" t="s">
        <v>162</v>
      </c>
      <c r="C16" s="162">
        <v>-1134701</v>
      </c>
      <c r="D16" s="162">
        <v>-773297</v>
      </c>
      <c r="E16" s="162">
        <v>-380088</v>
      </c>
      <c r="F16" s="162">
        <v>-1506866</v>
      </c>
      <c r="G16" s="162">
        <v>-1119990</v>
      </c>
      <c r="H16" s="162">
        <v>-773152</v>
      </c>
      <c r="I16" s="162">
        <v>-388959</v>
      </c>
      <c r="J16" s="162">
        <v>-1674356</v>
      </c>
      <c r="K16" s="162">
        <f>SUM(K5:K15)</f>
        <v>-1264891</v>
      </c>
      <c r="L16" s="162">
        <f t="shared" si="0"/>
        <v>-856111</v>
      </c>
      <c r="M16" s="162">
        <f t="shared" ref="M16:U16" si="1">SUM(M5:M15)</f>
        <v>-410220</v>
      </c>
      <c r="N16" s="162">
        <f t="shared" si="1"/>
        <v>-1569283</v>
      </c>
      <c r="O16" s="162">
        <f t="shared" si="1"/>
        <v>-1022165</v>
      </c>
      <c r="P16" s="162">
        <f t="shared" si="1"/>
        <v>-632773</v>
      </c>
      <c r="Q16" s="162">
        <f t="shared" si="1"/>
        <v>-259802</v>
      </c>
      <c r="R16" s="162">
        <f t="shared" si="1"/>
        <v>-930525</v>
      </c>
      <c r="S16" s="162">
        <f t="shared" si="1"/>
        <v>-680714</v>
      </c>
      <c r="T16" s="162">
        <f t="shared" si="1"/>
        <v>-444867</v>
      </c>
      <c r="U16" s="162">
        <f t="shared" si="1"/>
        <v>-224009</v>
      </c>
    </row>
    <row r="17" spans="1:21">
      <c r="A17" s="9" t="s">
        <v>163</v>
      </c>
      <c r="B17" s="54" t="s">
        <v>164</v>
      </c>
      <c r="C17" s="135">
        <v>-66008</v>
      </c>
      <c r="D17" s="135">
        <v>-44197</v>
      </c>
      <c r="E17" s="135">
        <v>-22124</v>
      </c>
      <c r="F17" s="135">
        <v>-87557</v>
      </c>
      <c r="G17" s="135">
        <v>-65484</v>
      </c>
      <c r="H17" s="135">
        <v>-43783</v>
      </c>
      <c r="I17" s="135">
        <v>-22182</v>
      </c>
      <c r="J17" s="135">
        <v>-82080</v>
      </c>
      <c r="K17" s="135">
        <v>-59629</v>
      </c>
      <c r="L17" s="135">
        <f t="shared" si="0"/>
        <v>-40291</v>
      </c>
      <c r="M17" s="135">
        <v>-19756</v>
      </c>
      <c r="N17" s="135">
        <v>-68591</v>
      </c>
      <c r="O17" s="135">
        <v>-48144</v>
      </c>
      <c r="P17" s="135">
        <v>-29447</v>
      </c>
      <c r="Q17" s="135">
        <v>-12538</v>
      </c>
      <c r="R17" s="135">
        <v>-51230</v>
      </c>
      <c r="S17" s="24">
        <v>-38460</v>
      </c>
      <c r="T17" s="24">
        <v>-25793</v>
      </c>
      <c r="U17" s="24">
        <v>-12778</v>
      </c>
    </row>
    <row r="18" spans="1:21">
      <c r="A18" s="9" t="s">
        <v>165</v>
      </c>
      <c r="B18" s="54" t="s">
        <v>166</v>
      </c>
      <c r="C18" s="135">
        <v>-58218</v>
      </c>
      <c r="D18" s="135">
        <v>-38465</v>
      </c>
      <c r="E18" s="135">
        <v>-18809</v>
      </c>
      <c r="F18" s="135">
        <v>-86507</v>
      </c>
      <c r="G18" s="135">
        <v>-65016</v>
      </c>
      <c r="H18" s="135">
        <v>-48201</v>
      </c>
      <c r="I18" s="135">
        <v>-25709</v>
      </c>
      <c r="J18" s="135">
        <v>-124517</v>
      </c>
      <c r="K18" s="135">
        <v>-89200</v>
      </c>
      <c r="L18" s="135">
        <f t="shared" si="0"/>
        <v>-56095</v>
      </c>
      <c r="M18" s="135">
        <v>-23331</v>
      </c>
      <c r="N18" s="135">
        <v>-79866</v>
      </c>
      <c r="O18" s="135">
        <v>-56689</v>
      </c>
      <c r="P18" s="135">
        <v>-33664</v>
      </c>
      <c r="Q18" s="135">
        <v>-14779</v>
      </c>
      <c r="R18" s="135">
        <v>-49765</v>
      </c>
      <c r="S18" s="24">
        <v>-35744</v>
      </c>
      <c r="T18" s="24">
        <v>-24042</v>
      </c>
      <c r="U18" s="24">
        <v>-11830</v>
      </c>
    </row>
    <row r="19" spans="1:21" ht="14.4" thickBot="1">
      <c r="A19" s="11" t="s">
        <v>167</v>
      </c>
      <c r="B19" s="58" t="s">
        <v>168</v>
      </c>
      <c r="C19" s="162">
        <v>-124226</v>
      </c>
      <c r="D19" s="162">
        <v>-82662</v>
      </c>
      <c r="E19" s="162">
        <v>-40933</v>
      </c>
      <c r="F19" s="162">
        <v>-174064</v>
      </c>
      <c r="G19" s="162">
        <v>-130500</v>
      </c>
      <c r="H19" s="162">
        <v>-91984</v>
      </c>
      <c r="I19" s="162">
        <v>-47891</v>
      </c>
      <c r="J19" s="162">
        <v>-206597</v>
      </c>
      <c r="K19" s="162">
        <f>K17+K18</f>
        <v>-148829</v>
      </c>
      <c r="L19" s="162">
        <f t="shared" si="0"/>
        <v>-96386</v>
      </c>
      <c r="M19" s="162">
        <f>M17+M18</f>
        <v>-43087</v>
      </c>
      <c r="N19" s="162">
        <f t="shared" ref="N19:U19" si="2">N17+N18</f>
        <v>-148457</v>
      </c>
      <c r="O19" s="162">
        <f t="shared" si="2"/>
        <v>-104833</v>
      </c>
      <c r="P19" s="162">
        <f t="shared" si="2"/>
        <v>-63111</v>
      </c>
      <c r="Q19" s="162">
        <f t="shared" si="2"/>
        <v>-27317</v>
      </c>
      <c r="R19" s="162">
        <f t="shared" si="2"/>
        <v>-100995</v>
      </c>
      <c r="S19" s="162">
        <f t="shared" si="2"/>
        <v>-74204</v>
      </c>
      <c r="T19" s="162">
        <f t="shared" si="2"/>
        <v>-49835</v>
      </c>
      <c r="U19" s="162">
        <f t="shared" si="2"/>
        <v>-24608</v>
      </c>
    </row>
    <row r="20" spans="1:21" ht="27" thickTop="1">
      <c r="A20" s="182" t="s">
        <v>420</v>
      </c>
      <c r="B20" s="183" t="s">
        <v>169</v>
      </c>
      <c r="C20" s="200">
        <v>-1258927</v>
      </c>
      <c r="D20" s="200">
        <v>-855959</v>
      </c>
      <c r="E20" s="200">
        <v>-421021</v>
      </c>
      <c r="F20" s="200">
        <v>-1680930</v>
      </c>
      <c r="G20" s="200">
        <v>-1250490</v>
      </c>
      <c r="H20" s="200">
        <v>-865136</v>
      </c>
      <c r="I20" s="200">
        <v>-436850</v>
      </c>
      <c r="J20" s="200">
        <v>-1880953</v>
      </c>
      <c r="K20" s="200">
        <f>+K16+K19</f>
        <v>-1413720</v>
      </c>
      <c r="L20" s="200">
        <f t="shared" si="0"/>
        <v>-952497</v>
      </c>
      <c r="M20" s="200">
        <f>M16+M19</f>
        <v>-453307</v>
      </c>
      <c r="N20" s="200">
        <f t="shared" ref="N20:U20" si="3">N16+N19</f>
        <v>-1717740</v>
      </c>
      <c r="O20" s="200">
        <f t="shared" si="3"/>
        <v>-1126998</v>
      </c>
      <c r="P20" s="200">
        <f t="shared" si="3"/>
        <v>-695884</v>
      </c>
      <c r="Q20" s="200">
        <f t="shared" si="3"/>
        <v>-287119</v>
      </c>
      <c r="R20" s="200">
        <f t="shared" si="3"/>
        <v>-1031520</v>
      </c>
      <c r="S20" s="200">
        <f t="shared" si="3"/>
        <v>-754918</v>
      </c>
      <c r="T20" s="200">
        <f t="shared" si="3"/>
        <v>-494702</v>
      </c>
      <c r="U20" s="200">
        <f t="shared" si="3"/>
        <v>-248617</v>
      </c>
    </row>
    <row r="21" spans="1:21">
      <c r="B21" s="59"/>
      <c r="C21" s="24"/>
      <c r="D21" s="24"/>
      <c r="E21" s="24"/>
      <c r="F21" s="24"/>
      <c r="G21" s="24"/>
      <c r="H21" s="24"/>
      <c r="I21" s="24"/>
      <c r="J21" s="24"/>
      <c r="K21" s="24"/>
      <c r="L21" s="24"/>
      <c r="M21" s="24"/>
      <c r="N21" s="24"/>
      <c r="O21" s="24"/>
      <c r="P21" s="24"/>
      <c r="Q21" s="24"/>
      <c r="R21" s="24"/>
      <c r="S21" s="24"/>
      <c r="T21" s="24"/>
      <c r="U21" s="24"/>
    </row>
    <row r="22" spans="1:21">
      <c r="A22" s="201"/>
      <c r="B22" s="201"/>
      <c r="C22" s="24"/>
      <c r="D22" s="24"/>
      <c r="E22" s="24"/>
      <c r="F22" s="24"/>
      <c r="G22" s="24"/>
      <c r="H22" s="24"/>
      <c r="I22" s="24"/>
      <c r="J22" s="24"/>
      <c r="K22" s="24"/>
      <c r="L22" s="24"/>
      <c r="M22" s="24"/>
      <c r="N22" s="24"/>
      <c r="O22" s="24"/>
      <c r="P22" s="24"/>
      <c r="Q22" s="24"/>
      <c r="R22" s="24"/>
      <c r="S22" s="24"/>
      <c r="T22" s="24"/>
      <c r="U22" s="24"/>
    </row>
    <row r="23" spans="1:21">
      <c r="A23" s="13" t="s">
        <v>54</v>
      </c>
      <c r="B23" s="13" t="s">
        <v>55</v>
      </c>
      <c r="C23" s="52"/>
      <c r="D23" s="52"/>
      <c r="E23" s="52"/>
      <c r="F23" s="52"/>
      <c r="G23" s="52"/>
      <c r="H23" s="52"/>
      <c r="I23" s="52"/>
      <c r="J23" s="52"/>
      <c r="K23" s="52"/>
      <c r="L23" s="52"/>
      <c r="M23" s="52"/>
      <c r="N23" s="52"/>
      <c r="O23" s="52"/>
      <c r="P23" s="52"/>
      <c r="Q23" s="52"/>
      <c r="R23" s="52"/>
      <c r="S23" s="52"/>
      <c r="T23" s="52"/>
      <c r="U23" s="52"/>
    </row>
    <row r="24" spans="1:21" ht="30" customHeight="1">
      <c r="A24" s="32" t="s">
        <v>141</v>
      </c>
      <c r="B24" s="32" t="s">
        <v>142</v>
      </c>
      <c r="C24" s="180" t="s">
        <v>544</v>
      </c>
      <c r="D24" s="180" t="s">
        <v>498</v>
      </c>
      <c r="E24" s="180" t="s">
        <v>474</v>
      </c>
      <c r="F24" s="180" t="s">
        <v>472</v>
      </c>
      <c r="G24" s="180" t="s">
        <v>468</v>
      </c>
      <c r="H24" s="180" t="s">
        <v>464</v>
      </c>
      <c r="I24" s="180" t="s">
        <v>459</v>
      </c>
      <c r="J24" s="180" t="s">
        <v>456</v>
      </c>
      <c r="K24" s="180" t="s">
        <v>447</v>
      </c>
      <c r="L24" s="180" t="s">
        <v>433</v>
      </c>
      <c r="M24" s="180" t="s">
        <v>416</v>
      </c>
      <c r="N24" s="180" t="s">
        <v>412</v>
      </c>
      <c r="O24" s="180" t="s">
        <v>405</v>
      </c>
      <c r="P24" s="180" t="s">
        <v>406</v>
      </c>
      <c r="Q24" s="180" t="s">
        <v>407</v>
      </c>
      <c r="R24" s="180" t="s">
        <v>408</v>
      </c>
      <c r="S24" s="180" t="s">
        <v>409</v>
      </c>
      <c r="T24" s="180" t="s">
        <v>410</v>
      </c>
      <c r="U24" s="180" t="s">
        <v>411</v>
      </c>
    </row>
    <row r="25" spans="1:21">
      <c r="A25" s="9" t="s">
        <v>375</v>
      </c>
      <c r="B25" s="54" t="s">
        <v>376</v>
      </c>
      <c r="C25" s="135">
        <v>-212836</v>
      </c>
      <c r="D25" s="135">
        <v>-206607</v>
      </c>
      <c r="E25" s="135">
        <v>-207741</v>
      </c>
      <c r="F25" s="135">
        <v>-199594</v>
      </c>
      <c r="G25" s="135">
        <v>-210200</v>
      </c>
      <c r="H25" s="135">
        <v>-206108</v>
      </c>
      <c r="I25" s="135">
        <v>-216103</v>
      </c>
      <c r="J25" s="135">
        <v>-208438</v>
      </c>
      <c r="K25" s="135">
        <v>-215858</v>
      </c>
      <c r="L25" s="135">
        <v>-257213</v>
      </c>
      <c r="M25" s="135">
        <v>-219923</v>
      </c>
      <c r="N25" s="135">
        <v>-193920</v>
      </c>
      <c r="O25" s="135">
        <v>-192973</v>
      </c>
      <c r="P25" s="135">
        <v>-217712</v>
      </c>
      <c r="Q25" s="135">
        <v>-135643</v>
      </c>
      <c r="R25" s="135">
        <v>-136493</v>
      </c>
      <c r="S25" s="135">
        <v>-133062</v>
      </c>
      <c r="T25" s="24">
        <v>-122803</v>
      </c>
      <c r="U25" s="24">
        <v>-129932</v>
      </c>
    </row>
    <row r="26" spans="1:21">
      <c r="A26" s="9" t="s">
        <v>143</v>
      </c>
      <c r="B26" s="54" t="s">
        <v>144</v>
      </c>
      <c r="C26" s="135">
        <v>-16405</v>
      </c>
      <c r="D26" s="135">
        <v>-27467</v>
      </c>
      <c r="E26" s="135">
        <v>-23168</v>
      </c>
      <c r="F26" s="135">
        <v>-36509</v>
      </c>
      <c r="G26" s="135">
        <v>-19306</v>
      </c>
      <c r="H26" s="135">
        <v>-20900</v>
      </c>
      <c r="I26" s="135">
        <v>-15664</v>
      </c>
      <c r="J26" s="135">
        <v>-21349</v>
      </c>
      <c r="K26" s="135">
        <v>-26655</v>
      </c>
      <c r="L26" s="135">
        <v>-21926</v>
      </c>
      <c r="M26" s="135">
        <v>-22734</v>
      </c>
      <c r="N26" s="135">
        <v>-39619</v>
      </c>
      <c r="O26" s="135">
        <v>-35492</v>
      </c>
      <c r="P26" s="135">
        <v>-13122</v>
      </c>
      <c r="Q26" s="135">
        <v>-6633</v>
      </c>
      <c r="R26" s="135">
        <v>-10306</v>
      </c>
      <c r="S26" s="135">
        <v>-15729</v>
      </c>
      <c r="T26" s="24">
        <v>-12467</v>
      </c>
      <c r="U26" s="24">
        <v>-9056</v>
      </c>
    </row>
    <row r="27" spans="1:21">
      <c r="A27" s="9" t="s">
        <v>145</v>
      </c>
      <c r="B27" s="55" t="s">
        <v>146</v>
      </c>
      <c r="C27" s="135">
        <v>-31303</v>
      </c>
      <c r="D27" s="135">
        <v>-27220</v>
      </c>
      <c r="E27" s="135">
        <v>-24824</v>
      </c>
      <c r="F27" s="135">
        <v>-46315</v>
      </c>
      <c r="G27" s="135">
        <v>-30392</v>
      </c>
      <c r="H27" s="135">
        <v>-28091</v>
      </c>
      <c r="I27" s="135">
        <v>-26652</v>
      </c>
      <c r="J27" s="135">
        <v>-43800</v>
      </c>
      <c r="K27" s="135">
        <v>-36069</v>
      </c>
      <c r="L27" s="135">
        <v>-35812</v>
      </c>
      <c r="M27" s="135">
        <v>-28837</v>
      </c>
      <c r="N27" s="135">
        <v>-45233</v>
      </c>
      <c r="O27" s="135">
        <v>-35160</v>
      </c>
      <c r="P27" s="135">
        <v>-28567</v>
      </c>
      <c r="Q27" s="135">
        <v>-20607</v>
      </c>
      <c r="R27" s="135">
        <v>-22880</v>
      </c>
      <c r="S27" s="135">
        <v>-20139</v>
      </c>
      <c r="T27" s="24">
        <v>-19322</v>
      </c>
      <c r="U27" s="24">
        <v>-19470</v>
      </c>
    </row>
    <row r="28" spans="1:21">
      <c r="A28" s="9" t="s">
        <v>147</v>
      </c>
      <c r="B28" s="54" t="s">
        <v>148</v>
      </c>
      <c r="C28" s="135">
        <v>-35250</v>
      </c>
      <c r="D28" s="135">
        <v>-34503</v>
      </c>
      <c r="E28" s="135">
        <v>-37283</v>
      </c>
      <c r="F28" s="135">
        <v>-42004</v>
      </c>
      <c r="G28" s="135">
        <v>-40515</v>
      </c>
      <c r="H28" s="135">
        <v>-43316</v>
      </c>
      <c r="I28" s="135">
        <v>-37459</v>
      </c>
      <c r="J28" s="135">
        <v>-49238</v>
      </c>
      <c r="K28" s="135">
        <v>-42987</v>
      </c>
      <c r="L28" s="135">
        <v>-44501</v>
      </c>
      <c r="M28" s="135">
        <v>-44597</v>
      </c>
      <c r="N28" s="135">
        <v>-45873</v>
      </c>
      <c r="O28" s="135">
        <v>-41873</v>
      </c>
      <c r="P28" s="135">
        <v>-36544</v>
      </c>
      <c r="Q28" s="135">
        <v>-22398</v>
      </c>
      <c r="R28" s="135">
        <v>-23547</v>
      </c>
      <c r="S28" s="135">
        <v>-20961</v>
      </c>
      <c r="T28" s="24">
        <v>-22814</v>
      </c>
      <c r="U28" s="24">
        <v>-23094</v>
      </c>
    </row>
    <row r="29" spans="1:21">
      <c r="A29" s="9" t="s">
        <v>149</v>
      </c>
      <c r="B29" s="54" t="s">
        <v>150</v>
      </c>
      <c r="C29" s="135">
        <v>-45283</v>
      </c>
      <c r="D29" s="135">
        <v>-47084</v>
      </c>
      <c r="E29" s="135">
        <v>-42280</v>
      </c>
      <c r="F29" s="135">
        <v>-41412</v>
      </c>
      <c r="G29" s="135">
        <v>-26148</v>
      </c>
      <c r="H29" s="135">
        <v>-43200</v>
      </c>
      <c r="I29" s="135">
        <v>-42685</v>
      </c>
      <c r="J29" s="135">
        <v>-42971</v>
      </c>
      <c r="K29" s="135">
        <v>-47677</v>
      </c>
      <c r="L29" s="135">
        <v>-43230</v>
      </c>
      <c r="M29" s="135">
        <v>-50424</v>
      </c>
      <c r="N29" s="135">
        <v>-54347</v>
      </c>
      <c r="O29" s="135">
        <v>-52602</v>
      </c>
      <c r="P29" s="135">
        <v>-44296</v>
      </c>
      <c r="Q29" s="135">
        <v>-54667</v>
      </c>
      <c r="R29" s="135">
        <v>-46118</v>
      </c>
      <c r="S29" s="135">
        <v>-35768</v>
      </c>
      <c r="T29" s="24">
        <v>-31595</v>
      </c>
      <c r="U29" s="24">
        <v>-30669</v>
      </c>
    </row>
    <row r="30" spans="1:21">
      <c r="A30" s="22" t="s">
        <v>151</v>
      </c>
      <c r="B30" s="55" t="s">
        <v>152</v>
      </c>
      <c r="C30" s="135">
        <v>-2879</v>
      </c>
      <c r="D30" s="135">
        <v>-3595</v>
      </c>
      <c r="E30" s="135">
        <v>-2318</v>
      </c>
      <c r="F30" s="135">
        <v>-2834</v>
      </c>
      <c r="G30" s="135">
        <v>-2517</v>
      </c>
      <c r="H30" s="135">
        <v>-3209</v>
      </c>
      <c r="I30" s="135">
        <v>-2513</v>
      </c>
      <c r="J30" s="135">
        <v>-2631</v>
      </c>
      <c r="K30" s="135">
        <v>-2261</v>
      </c>
      <c r="L30" s="135">
        <v>-2802</v>
      </c>
      <c r="M30" s="135">
        <v>-1731</v>
      </c>
      <c r="N30" s="135">
        <v>-1903</v>
      </c>
      <c r="O30" s="135">
        <v>-1545</v>
      </c>
      <c r="P30" s="135">
        <v>-974</v>
      </c>
      <c r="Q30" s="135">
        <v>-528</v>
      </c>
      <c r="R30" s="135">
        <v>-660</v>
      </c>
      <c r="S30" s="135">
        <v>-335</v>
      </c>
      <c r="T30" s="24">
        <v>-451</v>
      </c>
      <c r="U30" s="24">
        <v>-411</v>
      </c>
    </row>
    <row r="31" spans="1:21">
      <c r="A31" s="22" t="s">
        <v>153</v>
      </c>
      <c r="B31" s="55" t="s">
        <v>154</v>
      </c>
      <c r="C31" s="135">
        <v>-784</v>
      </c>
      <c r="D31" s="135">
        <v>-888</v>
      </c>
      <c r="E31" s="135">
        <v>-668</v>
      </c>
      <c r="F31" s="135">
        <v>-838</v>
      </c>
      <c r="G31" s="135">
        <v>-1098</v>
      </c>
      <c r="H31" s="135">
        <v>-849</v>
      </c>
      <c r="I31" s="135">
        <v>-663</v>
      </c>
      <c r="J31" s="135">
        <v>-745</v>
      </c>
      <c r="K31" s="135">
        <v>-941</v>
      </c>
      <c r="L31" s="135">
        <v>-384</v>
      </c>
      <c r="M31" s="135">
        <v>-1474</v>
      </c>
      <c r="N31" s="135">
        <v>-1239</v>
      </c>
      <c r="O31" s="135">
        <v>-1295</v>
      </c>
      <c r="P31" s="135">
        <v>-935</v>
      </c>
      <c r="Q31" s="135">
        <v>-227</v>
      </c>
      <c r="R31" s="135">
        <v>-154</v>
      </c>
      <c r="S31" s="135">
        <v>-199</v>
      </c>
      <c r="T31" s="24">
        <v>-225</v>
      </c>
      <c r="U31" s="24">
        <v>-308</v>
      </c>
    </row>
    <row r="32" spans="1:21" ht="26.4">
      <c r="A32" s="22" t="s">
        <v>155</v>
      </c>
      <c r="B32" s="55" t="s">
        <v>156</v>
      </c>
      <c r="C32" s="135">
        <v>-1421</v>
      </c>
      <c r="D32" s="135">
        <v>-1493</v>
      </c>
      <c r="E32" s="135">
        <v>-1525</v>
      </c>
      <c r="F32" s="135">
        <v>-5054</v>
      </c>
      <c r="G32" s="135">
        <v>-4425</v>
      </c>
      <c r="H32" s="135">
        <v>-5343</v>
      </c>
      <c r="I32" s="135">
        <v>-4631</v>
      </c>
      <c r="J32" s="135">
        <v>-5695</v>
      </c>
      <c r="K32" s="135">
        <v>-5676</v>
      </c>
      <c r="L32" s="135">
        <v>-5647</v>
      </c>
      <c r="M32" s="135">
        <v>-6479</v>
      </c>
      <c r="N32" s="135">
        <v>-7887</v>
      </c>
      <c r="O32" s="135">
        <v>-589</v>
      </c>
      <c r="P32" s="135">
        <v>-2643</v>
      </c>
      <c r="Q32" s="135">
        <v>0</v>
      </c>
      <c r="R32" s="135">
        <v>0</v>
      </c>
      <c r="S32" s="135">
        <v>0</v>
      </c>
      <c r="T32" s="24">
        <v>0</v>
      </c>
      <c r="U32" s="24">
        <v>0</v>
      </c>
    </row>
    <row r="33" spans="1:21">
      <c r="A33" s="9" t="s">
        <v>157</v>
      </c>
      <c r="B33" s="54" t="s">
        <v>158</v>
      </c>
      <c r="C33" s="135">
        <v>-13992</v>
      </c>
      <c r="D33" s="135">
        <v>-43113</v>
      </c>
      <c r="E33" s="135">
        <v>-39046</v>
      </c>
      <c r="F33" s="135">
        <v>-10958</v>
      </c>
      <c r="G33" s="135">
        <v>-11132</v>
      </c>
      <c r="H33" s="135">
        <v>-31972</v>
      </c>
      <c r="I33" s="135">
        <v>-41421</v>
      </c>
      <c r="J33" s="135">
        <v>-37138</v>
      </c>
      <c r="K33" s="135">
        <v>-30439</v>
      </c>
      <c r="L33" s="135">
        <v>-30742</v>
      </c>
      <c r="M33" s="135">
        <v>-30594</v>
      </c>
      <c r="N33" s="135">
        <v>-28715</v>
      </c>
      <c r="O33" s="135">
        <v>-27862</v>
      </c>
      <c r="P33" s="135">
        <v>-25296</v>
      </c>
      <c r="Q33" s="135">
        <v>-16966</v>
      </c>
      <c r="R33" s="135">
        <v>-9653</v>
      </c>
      <c r="S33" s="135">
        <v>-9654</v>
      </c>
      <c r="T33" s="24">
        <v>-9244</v>
      </c>
      <c r="U33" s="24">
        <v>-9180</v>
      </c>
    </row>
    <row r="34" spans="1:21">
      <c r="A34" s="166" t="s">
        <v>159</v>
      </c>
      <c r="B34" s="167" t="s">
        <v>160</v>
      </c>
      <c r="C34" s="135">
        <v>-1251</v>
      </c>
      <c r="D34" s="135">
        <v>-1239</v>
      </c>
      <c r="E34" s="135">
        <v>-1235</v>
      </c>
      <c r="F34" s="135">
        <v>-1358</v>
      </c>
      <c r="G34" s="135">
        <v>-1105</v>
      </c>
      <c r="H34" s="135">
        <v>-1205</v>
      </c>
      <c r="I34" s="135">
        <v>-1168</v>
      </c>
      <c r="J34" s="135">
        <v>2540</v>
      </c>
      <c r="K34" s="135">
        <v>-217</v>
      </c>
      <c r="L34" s="135">
        <v>-3634</v>
      </c>
      <c r="M34" s="135">
        <v>-3427</v>
      </c>
      <c r="N34" s="135">
        <v>0</v>
      </c>
      <c r="O34" s="135">
        <v>-1</v>
      </c>
      <c r="P34" s="135">
        <v>-2882</v>
      </c>
      <c r="Q34" s="135">
        <v>-2133</v>
      </c>
      <c r="R34" s="135">
        <v>0</v>
      </c>
      <c r="S34" s="24">
        <v>0</v>
      </c>
      <c r="T34" s="24">
        <v>-1937</v>
      </c>
      <c r="U34" s="24">
        <v>-1889</v>
      </c>
    </row>
    <row r="35" spans="1:21" ht="39.6">
      <c r="A35" s="9" t="s">
        <v>394</v>
      </c>
      <c r="B35" s="167" t="s">
        <v>419</v>
      </c>
      <c r="C35" s="168"/>
      <c r="D35" s="168">
        <v>0</v>
      </c>
      <c r="E35" s="168">
        <v>0</v>
      </c>
      <c r="F35" s="168">
        <v>0</v>
      </c>
      <c r="G35" s="168">
        <v>0</v>
      </c>
      <c r="H35" s="168">
        <v>0</v>
      </c>
      <c r="I35" s="168">
        <v>0</v>
      </c>
      <c r="J35" s="168">
        <v>0</v>
      </c>
      <c r="K35" s="168">
        <v>0</v>
      </c>
      <c r="L35" s="168">
        <v>0</v>
      </c>
      <c r="M35" s="168">
        <v>0</v>
      </c>
      <c r="N35" s="168">
        <v>-128382</v>
      </c>
      <c r="O35" s="168">
        <v>0</v>
      </c>
      <c r="P35" s="168">
        <v>0</v>
      </c>
      <c r="Q35" s="168">
        <v>0</v>
      </c>
      <c r="R35" s="168">
        <v>0</v>
      </c>
      <c r="S35" s="168">
        <v>0</v>
      </c>
      <c r="T35" s="168">
        <v>0</v>
      </c>
      <c r="U35" s="168">
        <v>0</v>
      </c>
    </row>
    <row r="36" spans="1:21">
      <c r="A36" s="11" t="s">
        <v>161</v>
      </c>
      <c r="B36" s="58" t="s">
        <v>162</v>
      </c>
      <c r="C36" s="162">
        <v>-361404</v>
      </c>
      <c r="D36" s="162">
        <v>-393209</v>
      </c>
      <c r="E36" s="162">
        <v>-380088</v>
      </c>
      <c r="F36" s="162">
        <v>-386876</v>
      </c>
      <c r="G36" s="162">
        <v>-346838</v>
      </c>
      <c r="H36" s="162">
        <v>-384193</v>
      </c>
      <c r="I36" s="162">
        <v>-388959</v>
      </c>
      <c r="J36" s="162">
        <v>-409465</v>
      </c>
      <c r="K36" s="162">
        <f>+K16-L16</f>
        <v>-408780</v>
      </c>
      <c r="L36" s="162">
        <f t="shared" ref="L36:U36" si="4">SUM(L25:L35)</f>
        <v>-445891</v>
      </c>
      <c r="M36" s="162">
        <f t="shared" si="4"/>
        <v>-410220</v>
      </c>
      <c r="N36" s="162">
        <f t="shared" si="4"/>
        <v>-547118</v>
      </c>
      <c r="O36" s="162">
        <f t="shared" si="4"/>
        <v>-389392</v>
      </c>
      <c r="P36" s="162">
        <f t="shared" si="4"/>
        <v>-372971</v>
      </c>
      <c r="Q36" s="162">
        <f t="shared" si="4"/>
        <v>-259802</v>
      </c>
      <c r="R36" s="162">
        <f t="shared" si="4"/>
        <v>-249811</v>
      </c>
      <c r="S36" s="162">
        <f t="shared" si="4"/>
        <v>-235847</v>
      </c>
      <c r="T36" s="162">
        <f t="shared" si="4"/>
        <v>-220858</v>
      </c>
      <c r="U36" s="162">
        <f t="shared" si="4"/>
        <v>-224009</v>
      </c>
    </row>
    <row r="37" spans="1:21">
      <c r="A37" s="9" t="s">
        <v>163</v>
      </c>
      <c r="B37" s="54" t="s">
        <v>164</v>
      </c>
      <c r="C37" s="135">
        <v>-21811</v>
      </c>
      <c r="D37" s="135">
        <v>-22073</v>
      </c>
      <c r="E37" s="135">
        <v>-22124</v>
      </c>
      <c r="F37" s="135">
        <v>-22073</v>
      </c>
      <c r="G37" s="135">
        <v>-21701</v>
      </c>
      <c r="H37" s="135">
        <v>-21601</v>
      </c>
      <c r="I37" s="135">
        <v>-22182</v>
      </c>
      <c r="J37" s="135">
        <v>-22451</v>
      </c>
      <c r="K37" s="135">
        <v>-19338</v>
      </c>
      <c r="L37" s="135">
        <v>-20535</v>
      </c>
      <c r="M37" s="135">
        <v>-19756</v>
      </c>
      <c r="N37" s="135">
        <v>-20447</v>
      </c>
      <c r="O37" s="135">
        <v>-18697</v>
      </c>
      <c r="P37" s="135">
        <v>-16909</v>
      </c>
      <c r="Q37" s="135">
        <v>-12538</v>
      </c>
      <c r="R37" s="135">
        <v>-12770</v>
      </c>
      <c r="S37" s="135">
        <v>-12667</v>
      </c>
      <c r="T37" s="24">
        <v>-13015</v>
      </c>
      <c r="U37" s="24">
        <v>-12778</v>
      </c>
    </row>
    <row r="38" spans="1:21">
      <c r="A38" s="9" t="s">
        <v>165</v>
      </c>
      <c r="B38" s="54" t="s">
        <v>166</v>
      </c>
      <c r="C38" s="135">
        <v>-19753</v>
      </c>
      <c r="D38" s="135">
        <v>-19656</v>
      </c>
      <c r="E38" s="135">
        <v>-18809</v>
      </c>
      <c r="F38" s="135">
        <v>-21491</v>
      </c>
      <c r="G38" s="135">
        <v>-16815</v>
      </c>
      <c r="H38" s="135">
        <v>-22492</v>
      </c>
      <c r="I38" s="135">
        <v>-25709</v>
      </c>
      <c r="J38" s="135">
        <v>-35317</v>
      </c>
      <c r="K38" s="135">
        <v>-33105</v>
      </c>
      <c r="L38" s="135">
        <v>-32764</v>
      </c>
      <c r="M38" s="135">
        <v>-23331</v>
      </c>
      <c r="N38" s="135">
        <v>-23177</v>
      </c>
      <c r="O38" s="135">
        <v>-23025</v>
      </c>
      <c r="P38" s="135">
        <v>-18885</v>
      </c>
      <c r="Q38" s="135">
        <v>-14779</v>
      </c>
      <c r="R38" s="135">
        <v>-14021</v>
      </c>
      <c r="S38" s="135">
        <v>-11702</v>
      </c>
      <c r="T38" s="24">
        <v>-12212</v>
      </c>
      <c r="U38" s="24">
        <v>-11830</v>
      </c>
    </row>
    <row r="39" spans="1:21" ht="14.4" thickBot="1">
      <c r="A39" s="11" t="s">
        <v>167</v>
      </c>
      <c r="B39" s="58" t="s">
        <v>168</v>
      </c>
      <c r="C39" s="162">
        <v>-41564</v>
      </c>
      <c r="D39" s="162">
        <v>-41729</v>
      </c>
      <c r="E39" s="162">
        <v>-40933</v>
      </c>
      <c r="F39" s="162">
        <v>-43564</v>
      </c>
      <c r="G39" s="162">
        <v>-38516</v>
      </c>
      <c r="H39" s="162">
        <v>-44093</v>
      </c>
      <c r="I39" s="162">
        <v>-47891</v>
      </c>
      <c r="J39" s="162">
        <v>-57768</v>
      </c>
      <c r="K39" s="162">
        <f>+K19-L19</f>
        <v>-52443</v>
      </c>
      <c r="L39" s="162">
        <f>SUM(L37:L38)</f>
        <v>-53299</v>
      </c>
      <c r="M39" s="162">
        <f>SUM(M37:M38)</f>
        <v>-43087</v>
      </c>
      <c r="N39" s="162">
        <f t="shared" ref="N39:U39" si="5">SUM(N37:N38)</f>
        <v>-43624</v>
      </c>
      <c r="O39" s="162">
        <f t="shared" si="5"/>
        <v>-41722</v>
      </c>
      <c r="P39" s="162">
        <f t="shared" si="5"/>
        <v>-35794</v>
      </c>
      <c r="Q39" s="162">
        <f t="shared" si="5"/>
        <v>-27317</v>
      </c>
      <c r="R39" s="162">
        <f t="shared" si="5"/>
        <v>-26791</v>
      </c>
      <c r="S39" s="162">
        <f t="shared" si="5"/>
        <v>-24369</v>
      </c>
      <c r="T39" s="162">
        <f t="shared" si="5"/>
        <v>-25227</v>
      </c>
      <c r="U39" s="162">
        <f t="shared" si="5"/>
        <v>-24608</v>
      </c>
    </row>
    <row r="40" spans="1:21" ht="27" thickTop="1">
      <c r="A40" s="182" t="s">
        <v>420</v>
      </c>
      <c r="B40" s="183" t="s">
        <v>169</v>
      </c>
      <c r="C40" s="200">
        <v>-402968</v>
      </c>
      <c r="D40" s="200">
        <v>-434938</v>
      </c>
      <c r="E40" s="200">
        <v>-421021</v>
      </c>
      <c r="F40" s="200">
        <v>-430440</v>
      </c>
      <c r="G40" s="200">
        <v>-385354</v>
      </c>
      <c r="H40" s="200">
        <v>-428286</v>
      </c>
      <c r="I40" s="200">
        <v>-436850</v>
      </c>
      <c r="J40" s="200">
        <v>-467233</v>
      </c>
      <c r="K40" s="200">
        <f>+K20-L20</f>
        <v>-461223</v>
      </c>
      <c r="L40" s="200">
        <f t="shared" ref="L40:U40" si="6">L36+L39</f>
        <v>-499190</v>
      </c>
      <c r="M40" s="200">
        <f t="shared" si="6"/>
        <v>-453307</v>
      </c>
      <c r="N40" s="200">
        <f t="shared" si="6"/>
        <v>-590742</v>
      </c>
      <c r="O40" s="200">
        <f t="shared" si="6"/>
        <v>-431114</v>
      </c>
      <c r="P40" s="200">
        <f t="shared" si="6"/>
        <v>-408765</v>
      </c>
      <c r="Q40" s="200">
        <f t="shared" si="6"/>
        <v>-287119</v>
      </c>
      <c r="R40" s="200">
        <f t="shared" si="6"/>
        <v>-276602</v>
      </c>
      <c r="S40" s="200">
        <f t="shared" si="6"/>
        <v>-260216</v>
      </c>
      <c r="T40" s="200">
        <f t="shared" si="6"/>
        <v>-246085</v>
      </c>
      <c r="U40" s="200">
        <f t="shared" si="6"/>
        <v>-248617</v>
      </c>
    </row>
    <row r="49" spans="1:21" ht="17.399999999999999">
      <c r="A49" s="240" t="s">
        <v>469</v>
      </c>
    </row>
    <row r="51" spans="1:21">
      <c r="A51" s="13" t="s">
        <v>2</v>
      </c>
      <c r="B51" s="13" t="s">
        <v>3</v>
      </c>
    </row>
    <row r="52" spans="1:21" ht="30" customHeight="1">
      <c r="A52" s="269" t="s">
        <v>141</v>
      </c>
      <c r="B52" s="269" t="s">
        <v>142</v>
      </c>
      <c r="C52" s="233" t="s">
        <v>11</v>
      </c>
      <c r="D52" s="233" t="s">
        <v>10</v>
      </c>
      <c r="E52" s="233" t="s">
        <v>9</v>
      </c>
      <c r="F52" s="233" t="s">
        <v>8</v>
      </c>
      <c r="G52" s="233" t="s">
        <v>7</v>
      </c>
      <c r="H52" s="233" t="s">
        <v>6</v>
      </c>
      <c r="I52" s="233" t="s">
        <v>373</v>
      </c>
      <c r="J52" s="233" t="s">
        <v>388</v>
      </c>
      <c r="K52" s="233" t="s">
        <v>413</v>
      </c>
      <c r="L52" s="233" t="s">
        <v>432</v>
      </c>
      <c r="M52" s="233" t="s">
        <v>446</v>
      </c>
      <c r="N52" s="233" t="s">
        <v>455</v>
      </c>
      <c r="O52" s="233" t="s">
        <v>458</v>
      </c>
      <c r="P52" s="233" t="s">
        <v>463</v>
      </c>
      <c r="Q52" s="233" t="s">
        <v>467</v>
      </c>
      <c r="R52" s="233" t="s">
        <v>471</v>
      </c>
      <c r="S52" s="233" t="s">
        <v>473</v>
      </c>
      <c r="T52" s="233">
        <v>43281</v>
      </c>
      <c r="U52" s="233">
        <v>43373</v>
      </c>
    </row>
    <row r="53" spans="1:21">
      <c r="A53" s="9" t="s">
        <v>387</v>
      </c>
      <c r="B53" s="236" t="s">
        <v>376</v>
      </c>
      <c r="C53" s="24">
        <v>-129932</v>
      </c>
      <c r="D53" s="24">
        <v>-252735</v>
      </c>
      <c r="E53" s="24">
        <v>-385797</v>
      </c>
      <c r="F53" s="24">
        <v>-522290</v>
      </c>
      <c r="G53" s="24">
        <v>-135643</v>
      </c>
      <c r="H53" s="24">
        <v>-353355</v>
      </c>
      <c r="I53" s="24">
        <v>-546328</v>
      </c>
      <c r="J53" s="24">
        <v>-740248</v>
      </c>
      <c r="K53" s="24">
        <v>-219923</v>
      </c>
      <c r="L53" s="24">
        <v>-477136</v>
      </c>
      <c r="M53" s="24">
        <v>-692994</v>
      </c>
      <c r="N53" s="24">
        <v>-901432</v>
      </c>
      <c r="O53" s="24">
        <v>-216103</v>
      </c>
      <c r="P53" s="24">
        <v>-422211</v>
      </c>
      <c r="Q53" s="24">
        <v>-632411</v>
      </c>
      <c r="R53" s="24">
        <v>-832005</v>
      </c>
      <c r="S53" s="24">
        <v>-207741</v>
      </c>
      <c r="T53" s="24">
        <v>-414348</v>
      </c>
      <c r="U53" s="24">
        <v>-627184</v>
      </c>
    </row>
    <row r="54" spans="1:21">
      <c r="A54" s="9" t="s">
        <v>143</v>
      </c>
      <c r="B54" s="236" t="s">
        <v>144</v>
      </c>
      <c r="C54" s="24">
        <v>-9056</v>
      </c>
      <c r="D54" s="24">
        <v>-21523</v>
      </c>
      <c r="E54" s="24">
        <v>-37252</v>
      </c>
      <c r="F54" s="24">
        <v>-47558</v>
      </c>
      <c r="G54" s="24">
        <v>-6633</v>
      </c>
      <c r="H54" s="24">
        <v>-19755</v>
      </c>
      <c r="I54" s="24">
        <v>-55247</v>
      </c>
      <c r="J54" s="24">
        <v>-94866</v>
      </c>
      <c r="K54" s="24">
        <v>-22734</v>
      </c>
      <c r="L54" s="24">
        <v>-44660</v>
      </c>
      <c r="M54" s="24">
        <v>-71315</v>
      </c>
      <c r="N54" s="24">
        <v>-92664</v>
      </c>
      <c r="O54" s="24">
        <v>-15664</v>
      </c>
      <c r="P54" s="24">
        <v>-36564</v>
      </c>
      <c r="Q54" s="24">
        <v>-55870</v>
      </c>
      <c r="R54" s="24">
        <v>-92379</v>
      </c>
      <c r="S54" s="24">
        <v>-23168</v>
      </c>
      <c r="T54" s="24">
        <v>-50635</v>
      </c>
      <c r="U54" s="24">
        <v>-67040</v>
      </c>
    </row>
    <row r="55" spans="1:21">
      <c r="A55" s="9" t="s">
        <v>145</v>
      </c>
      <c r="B55" s="243" t="s">
        <v>146</v>
      </c>
      <c r="C55" s="24">
        <v>-19470</v>
      </c>
      <c r="D55" s="24">
        <v>-38792</v>
      </c>
      <c r="E55" s="24">
        <v>-58931</v>
      </c>
      <c r="F55" s="24">
        <v>-81811</v>
      </c>
      <c r="G55" s="24">
        <v>-20607</v>
      </c>
      <c r="H55" s="135">
        <v>-49174</v>
      </c>
      <c r="I55" s="135">
        <v>-84334</v>
      </c>
      <c r="J55" s="135">
        <v>-129567</v>
      </c>
      <c r="K55" s="135">
        <v>-28837</v>
      </c>
      <c r="L55" s="135">
        <v>-64649</v>
      </c>
      <c r="M55" s="24">
        <v>-100718</v>
      </c>
      <c r="N55" s="24">
        <v>-144518</v>
      </c>
      <c r="O55" s="24">
        <v>-26652</v>
      </c>
      <c r="P55" s="24">
        <v>-54743</v>
      </c>
      <c r="Q55" s="24">
        <v>-85135</v>
      </c>
      <c r="R55" s="24">
        <v>-131450</v>
      </c>
      <c r="S55" s="24">
        <v>-24824</v>
      </c>
      <c r="T55" s="24">
        <v>-52044</v>
      </c>
      <c r="U55" s="24">
        <v>-83347</v>
      </c>
    </row>
    <row r="56" spans="1:21">
      <c r="A56" s="9" t="s">
        <v>147</v>
      </c>
      <c r="B56" s="236" t="s">
        <v>148</v>
      </c>
      <c r="C56" s="24">
        <v>-23094</v>
      </c>
      <c r="D56" s="24">
        <v>-45908</v>
      </c>
      <c r="E56" s="24">
        <v>-66869</v>
      </c>
      <c r="F56" s="24">
        <v>-90416</v>
      </c>
      <c r="G56" s="24">
        <v>-22398</v>
      </c>
      <c r="H56" s="135">
        <v>-58942</v>
      </c>
      <c r="I56" s="135">
        <v>-100815</v>
      </c>
      <c r="J56" s="135">
        <v>-146688</v>
      </c>
      <c r="K56" s="135">
        <v>-44597</v>
      </c>
      <c r="L56" s="135">
        <v>-89098</v>
      </c>
      <c r="M56" s="24">
        <v>-132085</v>
      </c>
      <c r="N56" s="24">
        <v>-181323</v>
      </c>
      <c r="O56" s="24">
        <v>-37459</v>
      </c>
      <c r="P56" s="24">
        <v>-80775</v>
      </c>
      <c r="Q56" s="24">
        <v>-121290</v>
      </c>
      <c r="R56" s="24">
        <v>-163294</v>
      </c>
      <c r="S56" s="24">
        <v>-37283</v>
      </c>
      <c r="T56" s="24">
        <v>-71786</v>
      </c>
      <c r="U56" s="24">
        <v>-107036</v>
      </c>
    </row>
    <row r="57" spans="1:21">
      <c r="A57" s="9" t="s">
        <v>149</v>
      </c>
      <c r="B57" s="236" t="s">
        <v>150</v>
      </c>
      <c r="C57" s="24">
        <v>-30669</v>
      </c>
      <c r="D57" s="24">
        <v>-62264</v>
      </c>
      <c r="E57" s="24">
        <v>-98032</v>
      </c>
      <c r="F57" s="24">
        <v>-144150</v>
      </c>
      <c r="G57" s="56">
        <v>-54667</v>
      </c>
      <c r="H57" s="135">
        <v>-98963</v>
      </c>
      <c r="I57" s="135">
        <v>-151565</v>
      </c>
      <c r="J57" s="135">
        <v>-205912</v>
      </c>
      <c r="K57" s="135">
        <v>-50424</v>
      </c>
      <c r="L57" s="135">
        <v>-93654</v>
      </c>
      <c r="M57" s="24">
        <v>-141331</v>
      </c>
      <c r="N57" s="24">
        <v>-184302</v>
      </c>
      <c r="O57" s="24">
        <v>-42685</v>
      </c>
      <c r="P57" s="24">
        <v>-85885</v>
      </c>
      <c r="Q57" s="24">
        <v>-112033</v>
      </c>
      <c r="R57" s="24">
        <v>-153445</v>
      </c>
      <c r="S57" s="24">
        <v>-42280</v>
      </c>
      <c r="T57" s="24">
        <v>-89364</v>
      </c>
      <c r="U57" s="24">
        <v>-134647</v>
      </c>
    </row>
    <row r="58" spans="1:21">
      <c r="A58" s="22" t="s">
        <v>151</v>
      </c>
      <c r="B58" s="243" t="s">
        <v>152</v>
      </c>
      <c r="C58" s="24">
        <v>-411</v>
      </c>
      <c r="D58" s="24">
        <v>-862</v>
      </c>
      <c r="E58" s="24">
        <v>-1197</v>
      </c>
      <c r="F58" s="24">
        <v>-1857</v>
      </c>
      <c r="G58" s="24">
        <v>-528</v>
      </c>
      <c r="H58" s="135">
        <v>-1502</v>
      </c>
      <c r="I58" s="135">
        <v>-3047</v>
      </c>
      <c r="J58" s="135">
        <v>-4950</v>
      </c>
      <c r="K58" s="135">
        <v>-1731</v>
      </c>
      <c r="L58" s="135">
        <v>-4533</v>
      </c>
      <c r="M58" s="135">
        <v>-6794</v>
      </c>
      <c r="N58" s="135">
        <v>-9425</v>
      </c>
      <c r="O58" s="135">
        <v>-2513</v>
      </c>
      <c r="P58" s="135">
        <v>-5722</v>
      </c>
      <c r="Q58" s="135">
        <v>-8239</v>
      </c>
      <c r="R58" s="135">
        <v>-11073</v>
      </c>
      <c r="S58" s="135">
        <v>-2318</v>
      </c>
      <c r="T58" s="135">
        <v>-5913</v>
      </c>
      <c r="U58" s="135">
        <v>-8792</v>
      </c>
    </row>
    <row r="59" spans="1:21">
      <c r="A59" s="22" t="s">
        <v>153</v>
      </c>
      <c r="B59" s="243" t="s">
        <v>154</v>
      </c>
      <c r="C59" s="24">
        <v>-308</v>
      </c>
      <c r="D59" s="24">
        <v>-533</v>
      </c>
      <c r="E59" s="24">
        <v>-732</v>
      </c>
      <c r="F59" s="24">
        <v>-886</v>
      </c>
      <c r="G59" s="24">
        <v>-227</v>
      </c>
      <c r="H59" s="135">
        <v>-1162</v>
      </c>
      <c r="I59" s="135">
        <v>-2457</v>
      </c>
      <c r="J59" s="135">
        <v>-3696</v>
      </c>
      <c r="K59" s="135">
        <v>-1474</v>
      </c>
      <c r="L59" s="135">
        <v>-1858</v>
      </c>
      <c r="M59" s="135">
        <v>-2799</v>
      </c>
      <c r="N59" s="135">
        <v>-3544</v>
      </c>
      <c r="O59" s="135">
        <v>-663</v>
      </c>
      <c r="P59" s="135">
        <v>-1512</v>
      </c>
      <c r="Q59" s="135">
        <v>-2610</v>
      </c>
      <c r="R59" s="135">
        <v>-3448</v>
      </c>
      <c r="S59" s="135">
        <v>-668</v>
      </c>
      <c r="T59" s="135">
        <v>-1556</v>
      </c>
      <c r="U59" s="135">
        <v>-2340</v>
      </c>
    </row>
    <row r="60" spans="1:21" ht="26.4">
      <c r="A60" s="22" t="s">
        <v>155</v>
      </c>
      <c r="B60" s="243" t="s">
        <v>156</v>
      </c>
      <c r="C60" s="24">
        <v>0</v>
      </c>
      <c r="D60" s="24">
        <v>0</v>
      </c>
      <c r="E60" s="24">
        <v>0</v>
      </c>
      <c r="F60" s="24">
        <v>0</v>
      </c>
      <c r="G60" s="24">
        <v>0</v>
      </c>
      <c r="H60" s="135">
        <v>-2643</v>
      </c>
      <c r="I60" s="135">
        <v>-3232</v>
      </c>
      <c r="J60" s="135">
        <v>-11119</v>
      </c>
      <c r="K60" s="135">
        <v>-6479</v>
      </c>
      <c r="L60" s="135">
        <v>-12126</v>
      </c>
      <c r="M60" s="135">
        <v>-17802</v>
      </c>
      <c r="N60" s="135">
        <v>-23497</v>
      </c>
      <c r="O60" s="135">
        <v>-4631</v>
      </c>
      <c r="P60" s="135">
        <v>-9974</v>
      </c>
      <c r="Q60" s="135">
        <v>-14399</v>
      </c>
      <c r="R60" s="135">
        <v>-19453</v>
      </c>
      <c r="S60" s="135">
        <v>-1525</v>
      </c>
      <c r="T60" s="135">
        <v>-3018</v>
      </c>
      <c r="U60" s="135">
        <v>-4439</v>
      </c>
    </row>
    <row r="61" spans="1:21">
      <c r="A61" s="9" t="s">
        <v>157</v>
      </c>
      <c r="B61" s="236" t="s">
        <v>158</v>
      </c>
      <c r="C61" s="24">
        <v>-9180</v>
      </c>
      <c r="D61" s="24">
        <v>-18424</v>
      </c>
      <c r="E61" s="24">
        <v>-28078</v>
      </c>
      <c r="F61" s="24">
        <v>-37731</v>
      </c>
      <c r="G61" s="24">
        <v>-16966</v>
      </c>
      <c r="H61" s="135">
        <v>-42262</v>
      </c>
      <c r="I61" s="135">
        <v>-70124</v>
      </c>
      <c r="J61" s="135">
        <v>-98839</v>
      </c>
      <c r="K61" s="135">
        <v>-30594</v>
      </c>
      <c r="L61" s="135">
        <v>-61336</v>
      </c>
      <c r="M61" s="135">
        <v>-91775</v>
      </c>
      <c r="N61" s="135">
        <v>-128913</v>
      </c>
      <c r="O61" s="135">
        <v>-41421</v>
      </c>
      <c r="P61" s="135">
        <v>-73393</v>
      </c>
      <c r="Q61" s="135">
        <v>-84525</v>
      </c>
      <c r="R61" s="135">
        <v>-95483</v>
      </c>
      <c r="S61" s="135">
        <v>-39046</v>
      </c>
      <c r="T61" s="135">
        <v>-82159</v>
      </c>
      <c r="U61" s="135">
        <v>-96151</v>
      </c>
    </row>
    <row r="62" spans="1:21">
      <c r="A62" s="166" t="s">
        <v>159</v>
      </c>
      <c r="B62" s="249" t="s">
        <v>160</v>
      </c>
      <c r="C62" s="24">
        <v>-1889</v>
      </c>
      <c r="D62" s="24">
        <v>-3826</v>
      </c>
      <c r="E62" s="24">
        <v>-3826</v>
      </c>
      <c r="F62" s="24">
        <v>-3826</v>
      </c>
      <c r="G62" s="24">
        <v>-2133</v>
      </c>
      <c r="H62" s="135">
        <v>-5015</v>
      </c>
      <c r="I62" s="135">
        <v>-5016</v>
      </c>
      <c r="J62" s="135">
        <v>-5016</v>
      </c>
      <c r="K62" s="135">
        <v>-3427</v>
      </c>
      <c r="L62" s="135">
        <v>-7061</v>
      </c>
      <c r="M62" s="135">
        <v>-7278</v>
      </c>
      <c r="N62" s="135">
        <v>-4738</v>
      </c>
      <c r="O62" s="135">
        <v>-1168</v>
      </c>
      <c r="P62" s="135">
        <v>-2373</v>
      </c>
      <c r="Q62" s="135">
        <v>-3478</v>
      </c>
      <c r="R62" s="135">
        <v>-4836</v>
      </c>
      <c r="S62" s="135">
        <v>-1235</v>
      </c>
      <c r="T62" s="135">
        <v>-2474</v>
      </c>
      <c r="U62" s="135">
        <v>-3725</v>
      </c>
    </row>
    <row r="63" spans="1:21" ht="39.6">
      <c r="A63" s="9" t="s">
        <v>394</v>
      </c>
      <c r="B63" s="249" t="s">
        <v>419</v>
      </c>
      <c r="C63" s="168">
        <v>0</v>
      </c>
      <c r="D63" s="168">
        <v>0</v>
      </c>
      <c r="E63" s="168">
        <v>0</v>
      </c>
      <c r="F63" s="168">
        <v>0</v>
      </c>
      <c r="G63" s="168">
        <v>0</v>
      </c>
      <c r="H63" s="168">
        <v>0</v>
      </c>
      <c r="I63" s="168">
        <v>0</v>
      </c>
      <c r="J63" s="168">
        <v>-128382</v>
      </c>
      <c r="K63" s="168">
        <v>0</v>
      </c>
      <c r="L63" s="168">
        <v>0</v>
      </c>
      <c r="M63" s="168">
        <v>0</v>
      </c>
      <c r="N63" s="168">
        <v>0</v>
      </c>
      <c r="O63" s="168">
        <v>0</v>
      </c>
      <c r="P63" s="168">
        <v>0</v>
      </c>
      <c r="Q63" s="168">
        <v>0</v>
      </c>
      <c r="R63" s="168"/>
      <c r="S63" s="168"/>
      <c r="T63" s="168"/>
      <c r="U63" s="168"/>
    </row>
    <row r="64" spans="1:21">
      <c r="A64" s="11" t="s">
        <v>161</v>
      </c>
      <c r="B64" s="237" t="s">
        <v>162</v>
      </c>
      <c r="C64" s="162">
        <v>-224009</v>
      </c>
      <c r="D64" s="162">
        <v>-444867</v>
      </c>
      <c r="E64" s="162">
        <v>-680714</v>
      </c>
      <c r="F64" s="162">
        <v>-930525</v>
      </c>
      <c r="G64" s="162">
        <v>-259802</v>
      </c>
      <c r="H64" s="162">
        <v>-632773</v>
      </c>
      <c r="I64" s="162">
        <v>-1022165</v>
      </c>
      <c r="J64" s="162">
        <v>-1569283</v>
      </c>
      <c r="K64" s="162">
        <v>-410220</v>
      </c>
      <c r="L64" s="162">
        <v>-856111</v>
      </c>
      <c r="M64" s="162">
        <v>-1264891</v>
      </c>
      <c r="N64" s="162">
        <v>-1674356</v>
      </c>
      <c r="O64" s="162">
        <v>-388959</v>
      </c>
      <c r="P64" s="162">
        <v>-773152</v>
      </c>
      <c r="Q64" s="162">
        <v>-1119990</v>
      </c>
      <c r="R64" s="162">
        <v>-1506866</v>
      </c>
      <c r="S64" s="162">
        <v>-380088</v>
      </c>
      <c r="T64" s="162">
        <v>-773297</v>
      </c>
      <c r="U64" s="162">
        <v>-1134701</v>
      </c>
    </row>
    <row r="65" spans="1:21">
      <c r="A65" s="9" t="s">
        <v>163</v>
      </c>
      <c r="B65" s="236" t="s">
        <v>164</v>
      </c>
      <c r="C65" s="24">
        <v>-12778</v>
      </c>
      <c r="D65" s="24">
        <v>-25793</v>
      </c>
      <c r="E65" s="24">
        <v>-38460</v>
      </c>
      <c r="F65" s="24">
        <v>-51230</v>
      </c>
      <c r="G65" s="24">
        <v>-12538</v>
      </c>
      <c r="H65" s="135">
        <v>-29447</v>
      </c>
      <c r="I65" s="135">
        <v>-48144</v>
      </c>
      <c r="J65" s="135">
        <v>-68591</v>
      </c>
      <c r="K65" s="135">
        <v>-19756</v>
      </c>
      <c r="L65" s="135">
        <v>-40291</v>
      </c>
      <c r="M65" s="135">
        <v>-59629</v>
      </c>
      <c r="N65" s="135">
        <v>-82080</v>
      </c>
      <c r="O65" s="135">
        <v>-22182</v>
      </c>
      <c r="P65" s="135">
        <v>-43783</v>
      </c>
      <c r="Q65" s="135">
        <v>-65484</v>
      </c>
      <c r="R65" s="135">
        <v>-87557</v>
      </c>
      <c r="S65" s="135">
        <v>-22124</v>
      </c>
      <c r="T65" s="135">
        <v>-44197</v>
      </c>
      <c r="U65" s="135">
        <v>-66008</v>
      </c>
    </row>
    <row r="66" spans="1:21">
      <c r="A66" s="9" t="s">
        <v>165</v>
      </c>
      <c r="B66" s="236" t="s">
        <v>166</v>
      </c>
      <c r="C66" s="24">
        <v>-11830</v>
      </c>
      <c r="D66" s="24">
        <v>-24042</v>
      </c>
      <c r="E66" s="24">
        <v>-35744</v>
      </c>
      <c r="F66" s="24">
        <v>-49765</v>
      </c>
      <c r="G66" s="24">
        <v>-14779</v>
      </c>
      <c r="H66" s="135">
        <v>-33664</v>
      </c>
      <c r="I66" s="135">
        <v>-56689</v>
      </c>
      <c r="J66" s="135">
        <v>-79866</v>
      </c>
      <c r="K66" s="135">
        <v>-23331</v>
      </c>
      <c r="L66" s="135">
        <v>-56095</v>
      </c>
      <c r="M66" s="135">
        <v>-89200</v>
      </c>
      <c r="N66" s="135">
        <v>-124517</v>
      </c>
      <c r="O66" s="135">
        <v>-25709</v>
      </c>
      <c r="P66" s="135">
        <v>-48201</v>
      </c>
      <c r="Q66" s="135">
        <v>-65016</v>
      </c>
      <c r="R66" s="135">
        <v>-86507</v>
      </c>
      <c r="S66" s="135">
        <v>-18809</v>
      </c>
      <c r="T66" s="135">
        <v>-38465</v>
      </c>
      <c r="U66" s="135">
        <v>-58218</v>
      </c>
    </row>
    <row r="67" spans="1:21" ht="14.4" thickBot="1">
      <c r="A67" s="11" t="s">
        <v>167</v>
      </c>
      <c r="B67" s="237" t="s">
        <v>168</v>
      </c>
      <c r="C67" s="162">
        <v>-24608</v>
      </c>
      <c r="D67" s="162">
        <v>-49835</v>
      </c>
      <c r="E67" s="162">
        <v>-74204</v>
      </c>
      <c r="F67" s="162">
        <v>-100995</v>
      </c>
      <c r="G67" s="162">
        <v>-27317</v>
      </c>
      <c r="H67" s="162">
        <v>-63111</v>
      </c>
      <c r="I67" s="162">
        <v>-104833</v>
      </c>
      <c r="J67" s="162">
        <v>-148457</v>
      </c>
      <c r="K67" s="162">
        <v>-43087</v>
      </c>
      <c r="L67" s="162">
        <v>-96386</v>
      </c>
      <c r="M67" s="162">
        <v>-148829</v>
      </c>
      <c r="N67" s="162">
        <v>-206597</v>
      </c>
      <c r="O67" s="162">
        <v>-47891</v>
      </c>
      <c r="P67" s="162">
        <v>-91984</v>
      </c>
      <c r="Q67" s="162">
        <v>-130500</v>
      </c>
      <c r="R67" s="162">
        <v>-174064</v>
      </c>
      <c r="S67" s="162">
        <v>-40933</v>
      </c>
      <c r="T67" s="162">
        <v>-82662</v>
      </c>
      <c r="U67" s="162">
        <v>-124226</v>
      </c>
    </row>
    <row r="68" spans="1:21" ht="27" thickTop="1">
      <c r="A68" s="182" t="s">
        <v>420</v>
      </c>
      <c r="B68" s="238" t="s">
        <v>169</v>
      </c>
      <c r="C68" s="200">
        <v>-248617</v>
      </c>
      <c r="D68" s="200">
        <v>-494702</v>
      </c>
      <c r="E68" s="200">
        <v>-754918</v>
      </c>
      <c r="F68" s="200">
        <v>-1031520</v>
      </c>
      <c r="G68" s="200">
        <v>-287119</v>
      </c>
      <c r="H68" s="200">
        <v>-695884</v>
      </c>
      <c r="I68" s="200">
        <v>-1126998</v>
      </c>
      <c r="J68" s="200">
        <v>-1717740</v>
      </c>
      <c r="K68" s="200">
        <v>-453307</v>
      </c>
      <c r="L68" s="200">
        <v>-952497</v>
      </c>
      <c r="M68" s="200">
        <v>-1413720</v>
      </c>
      <c r="N68" s="200">
        <v>-1880953</v>
      </c>
      <c r="O68" s="200">
        <v>-436850</v>
      </c>
      <c r="P68" s="200">
        <v>-865136</v>
      </c>
      <c r="Q68" s="200">
        <v>-1250490</v>
      </c>
      <c r="R68" s="200">
        <v>-1680930</v>
      </c>
      <c r="S68" s="200">
        <v>-421021</v>
      </c>
      <c r="T68" s="200">
        <v>-855959</v>
      </c>
      <c r="U68" s="200">
        <v>-1258927</v>
      </c>
    </row>
    <row r="69" spans="1:21">
      <c r="B69" s="250"/>
      <c r="C69" s="24"/>
      <c r="D69" s="24"/>
      <c r="E69" s="24"/>
      <c r="F69" s="24"/>
      <c r="G69" s="24"/>
      <c r="H69" s="24"/>
      <c r="I69" s="24"/>
      <c r="J69" s="24"/>
      <c r="K69" s="24"/>
      <c r="L69" s="24"/>
      <c r="M69" s="24"/>
      <c r="N69" s="24"/>
      <c r="O69" s="24"/>
      <c r="P69" s="24"/>
      <c r="Q69" s="24"/>
      <c r="R69" s="24"/>
      <c r="S69" s="24"/>
      <c r="T69" s="24"/>
      <c r="U69" s="24"/>
    </row>
    <row r="70" spans="1:21">
      <c r="A70" s="201"/>
      <c r="B70" s="201"/>
      <c r="C70" s="24"/>
      <c r="D70" s="24"/>
      <c r="E70" s="24"/>
      <c r="F70" s="24"/>
      <c r="G70" s="24"/>
      <c r="H70" s="24"/>
      <c r="I70" s="24"/>
      <c r="J70" s="24"/>
      <c r="K70" s="24"/>
      <c r="L70" s="24"/>
      <c r="M70" s="24"/>
      <c r="N70" s="24"/>
      <c r="O70" s="24"/>
      <c r="P70" s="24"/>
      <c r="Q70" s="24"/>
      <c r="R70" s="24"/>
      <c r="S70" s="24"/>
      <c r="T70" s="24"/>
      <c r="U70" s="24"/>
    </row>
    <row r="71" spans="1:21">
      <c r="A71" s="13" t="s">
        <v>54</v>
      </c>
      <c r="B71" s="13" t="s">
        <v>55</v>
      </c>
      <c r="C71" s="52"/>
      <c r="D71" s="52"/>
      <c r="E71" s="52"/>
      <c r="F71" s="52"/>
      <c r="G71" s="52"/>
      <c r="H71" s="52"/>
      <c r="I71" s="52"/>
      <c r="J71" s="52"/>
      <c r="K71" s="52"/>
      <c r="L71" s="52"/>
      <c r="M71" s="52"/>
      <c r="N71" s="52"/>
      <c r="O71" s="52"/>
      <c r="P71" s="52"/>
      <c r="Q71" s="52"/>
      <c r="R71" s="52"/>
      <c r="S71" s="52"/>
      <c r="T71" s="52"/>
      <c r="U71" s="52"/>
    </row>
    <row r="72" spans="1:21" ht="30" customHeight="1">
      <c r="A72" s="269" t="s">
        <v>141</v>
      </c>
      <c r="B72" s="269" t="s">
        <v>142</v>
      </c>
      <c r="C72" s="234" t="s">
        <v>411</v>
      </c>
      <c r="D72" s="234" t="s">
        <v>410</v>
      </c>
      <c r="E72" s="234" t="s">
        <v>409</v>
      </c>
      <c r="F72" s="234" t="s">
        <v>408</v>
      </c>
      <c r="G72" s="234" t="s">
        <v>407</v>
      </c>
      <c r="H72" s="234" t="s">
        <v>406</v>
      </c>
      <c r="I72" s="234" t="s">
        <v>405</v>
      </c>
      <c r="J72" s="234" t="s">
        <v>412</v>
      </c>
      <c r="K72" s="234" t="s">
        <v>416</v>
      </c>
      <c r="L72" s="234" t="s">
        <v>433</v>
      </c>
      <c r="M72" s="234" t="s">
        <v>447</v>
      </c>
      <c r="N72" s="234" t="s">
        <v>456</v>
      </c>
      <c r="O72" s="234" t="s">
        <v>459</v>
      </c>
      <c r="P72" s="234" t="s">
        <v>464</v>
      </c>
      <c r="Q72" s="234" t="s">
        <v>468</v>
      </c>
      <c r="R72" s="234" t="s">
        <v>472</v>
      </c>
      <c r="S72" s="234" t="s">
        <v>474</v>
      </c>
      <c r="T72" s="234" t="s">
        <v>498</v>
      </c>
      <c r="U72" s="234" t="s">
        <v>544</v>
      </c>
    </row>
    <row r="73" spans="1:21">
      <c r="A73" s="9" t="s">
        <v>375</v>
      </c>
      <c r="B73" s="236" t="s">
        <v>376</v>
      </c>
      <c r="C73" s="24">
        <v>-129932</v>
      </c>
      <c r="D73" s="24">
        <v>-122803</v>
      </c>
      <c r="E73" s="24">
        <v>-133062</v>
      </c>
      <c r="F73" s="24">
        <v>-136493</v>
      </c>
      <c r="G73" s="135">
        <v>-135643</v>
      </c>
      <c r="H73" s="135">
        <v>-217712</v>
      </c>
      <c r="I73" s="135">
        <v>-192973</v>
      </c>
      <c r="J73" s="135">
        <v>-193920</v>
      </c>
      <c r="K73" s="135">
        <v>-219923</v>
      </c>
      <c r="L73" s="135">
        <v>-257213</v>
      </c>
      <c r="M73" s="135">
        <v>-215858</v>
      </c>
      <c r="N73" s="135">
        <v>-208438</v>
      </c>
      <c r="O73" s="135">
        <v>-216103</v>
      </c>
      <c r="P73" s="135">
        <v>-206108</v>
      </c>
      <c r="Q73" s="135">
        <v>-210200</v>
      </c>
      <c r="R73" s="135">
        <v>-199594</v>
      </c>
      <c r="S73" s="135">
        <v>-207741</v>
      </c>
      <c r="T73" s="135">
        <v>-206607</v>
      </c>
      <c r="U73" s="135">
        <v>-212836</v>
      </c>
    </row>
    <row r="74" spans="1:21">
      <c r="A74" s="9" t="s">
        <v>143</v>
      </c>
      <c r="B74" s="236" t="s">
        <v>144</v>
      </c>
      <c r="C74" s="24">
        <v>-9056</v>
      </c>
      <c r="D74" s="24">
        <v>-12467</v>
      </c>
      <c r="E74" s="24">
        <v>-15729</v>
      </c>
      <c r="F74" s="24">
        <v>-10306</v>
      </c>
      <c r="G74" s="135">
        <v>-6633</v>
      </c>
      <c r="H74" s="135">
        <v>-13122</v>
      </c>
      <c r="I74" s="135">
        <v>-35492</v>
      </c>
      <c r="J74" s="135">
        <v>-39619</v>
      </c>
      <c r="K74" s="135">
        <v>-22734</v>
      </c>
      <c r="L74" s="135">
        <v>-21926</v>
      </c>
      <c r="M74" s="135">
        <v>-26655</v>
      </c>
      <c r="N74" s="135">
        <v>-21349</v>
      </c>
      <c r="O74" s="135">
        <v>-15664</v>
      </c>
      <c r="P74" s="135">
        <v>-20900</v>
      </c>
      <c r="Q74" s="135">
        <v>-19306</v>
      </c>
      <c r="R74" s="135">
        <v>-36509</v>
      </c>
      <c r="S74" s="135">
        <v>-23168</v>
      </c>
      <c r="T74" s="135">
        <v>-27467</v>
      </c>
      <c r="U74" s="135">
        <v>-16405</v>
      </c>
    </row>
    <row r="75" spans="1:21">
      <c r="A75" s="9" t="s">
        <v>145</v>
      </c>
      <c r="B75" s="243" t="s">
        <v>146</v>
      </c>
      <c r="C75" s="24">
        <v>-19470</v>
      </c>
      <c r="D75" s="24">
        <v>-19322</v>
      </c>
      <c r="E75" s="24">
        <v>-20139</v>
      </c>
      <c r="F75" s="24">
        <v>-22880</v>
      </c>
      <c r="G75" s="135">
        <v>-20607</v>
      </c>
      <c r="H75" s="135">
        <v>-28567</v>
      </c>
      <c r="I75" s="135">
        <v>-35160</v>
      </c>
      <c r="J75" s="135">
        <v>-45233</v>
      </c>
      <c r="K75" s="135">
        <v>-28837</v>
      </c>
      <c r="L75" s="135">
        <v>-35812</v>
      </c>
      <c r="M75" s="135">
        <v>-36069</v>
      </c>
      <c r="N75" s="135">
        <v>-43800</v>
      </c>
      <c r="O75" s="135">
        <v>-26652</v>
      </c>
      <c r="P75" s="135">
        <v>-28091</v>
      </c>
      <c r="Q75" s="135">
        <v>-30392</v>
      </c>
      <c r="R75" s="135">
        <v>-46315</v>
      </c>
      <c r="S75" s="135">
        <v>-24824</v>
      </c>
      <c r="T75" s="135">
        <v>-27220</v>
      </c>
      <c r="U75" s="135">
        <v>-31303</v>
      </c>
    </row>
    <row r="76" spans="1:21">
      <c r="A76" s="9" t="s">
        <v>147</v>
      </c>
      <c r="B76" s="236" t="s">
        <v>148</v>
      </c>
      <c r="C76" s="24">
        <v>-23094</v>
      </c>
      <c r="D76" s="24">
        <v>-22814</v>
      </c>
      <c r="E76" s="24">
        <v>-20961</v>
      </c>
      <c r="F76" s="24">
        <v>-23547</v>
      </c>
      <c r="G76" s="135">
        <v>-22398</v>
      </c>
      <c r="H76" s="135">
        <v>-36544</v>
      </c>
      <c r="I76" s="135">
        <v>-41873</v>
      </c>
      <c r="J76" s="135">
        <v>-45873</v>
      </c>
      <c r="K76" s="135">
        <v>-44597</v>
      </c>
      <c r="L76" s="135">
        <v>-44501</v>
      </c>
      <c r="M76" s="135">
        <v>-42987</v>
      </c>
      <c r="N76" s="135">
        <v>-49238</v>
      </c>
      <c r="O76" s="135">
        <v>-37459</v>
      </c>
      <c r="P76" s="135">
        <v>-43316</v>
      </c>
      <c r="Q76" s="135">
        <v>-40515</v>
      </c>
      <c r="R76" s="135">
        <v>-42004</v>
      </c>
      <c r="S76" s="135">
        <v>-37283</v>
      </c>
      <c r="T76" s="135">
        <v>-34503</v>
      </c>
      <c r="U76" s="135">
        <v>-35250</v>
      </c>
    </row>
    <row r="77" spans="1:21">
      <c r="A77" s="9" t="s">
        <v>149</v>
      </c>
      <c r="B77" s="236" t="s">
        <v>150</v>
      </c>
      <c r="C77" s="24">
        <v>-30669</v>
      </c>
      <c r="D77" s="24">
        <v>-31595</v>
      </c>
      <c r="E77" s="24">
        <v>-35768</v>
      </c>
      <c r="F77" s="24">
        <v>-46118</v>
      </c>
      <c r="G77" s="135">
        <v>-54667</v>
      </c>
      <c r="H77" s="135">
        <v>-44296</v>
      </c>
      <c r="I77" s="135">
        <v>-52602</v>
      </c>
      <c r="J77" s="135">
        <v>-54347</v>
      </c>
      <c r="K77" s="135">
        <v>-50424</v>
      </c>
      <c r="L77" s="135">
        <v>-43230</v>
      </c>
      <c r="M77" s="135">
        <v>-47677</v>
      </c>
      <c r="N77" s="135">
        <v>-42971</v>
      </c>
      <c r="O77" s="135">
        <v>-42685</v>
      </c>
      <c r="P77" s="135">
        <v>-43200</v>
      </c>
      <c r="Q77" s="135">
        <v>-26148</v>
      </c>
      <c r="R77" s="135">
        <v>-41412</v>
      </c>
      <c r="S77" s="135">
        <v>-42280</v>
      </c>
      <c r="T77" s="135">
        <v>-47084</v>
      </c>
      <c r="U77" s="135">
        <v>-45283</v>
      </c>
    </row>
    <row r="78" spans="1:21">
      <c r="A78" s="22" t="s">
        <v>151</v>
      </c>
      <c r="B78" s="243" t="s">
        <v>152</v>
      </c>
      <c r="C78" s="24">
        <v>-411</v>
      </c>
      <c r="D78" s="24">
        <v>-451</v>
      </c>
      <c r="E78" s="24">
        <v>-335</v>
      </c>
      <c r="F78" s="24">
        <v>-660</v>
      </c>
      <c r="G78" s="135">
        <v>-528</v>
      </c>
      <c r="H78" s="135">
        <v>-974</v>
      </c>
      <c r="I78" s="135">
        <v>-1545</v>
      </c>
      <c r="J78" s="135">
        <v>-1903</v>
      </c>
      <c r="K78" s="135">
        <v>-1731</v>
      </c>
      <c r="L78" s="135">
        <v>-2802</v>
      </c>
      <c r="M78" s="135">
        <v>-2261</v>
      </c>
      <c r="N78" s="135">
        <v>-2631</v>
      </c>
      <c r="O78" s="135">
        <v>-2513</v>
      </c>
      <c r="P78" s="135">
        <v>-3209</v>
      </c>
      <c r="Q78" s="135">
        <v>-2517</v>
      </c>
      <c r="R78" s="135">
        <v>-2834</v>
      </c>
      <c r="S78" s="135">
        <v>-2318</v>
      </c>
      <c r="T78" s="135">
        <v>-3595</v>
      </c>
      <c r="U78" s="135">
        <v>-2879</v>
      </c>
    </row>
    <row r="79" spans="1:21">
      <c r="A79" s="22" t="s">
        <v>153</v>
      </c>
      <c r="B79" s="243" t="s">
        <v>154</v>
      </c>
      <c r="C79" s="24">
        <v>-308</v>
      </c>
      <c r="D79" s="24">
        <v>-225</v>
      </c>
      <c r="E79" s="24">
        <v>-199</v>
      </c>
      <c r="F79" s="24">
        <v>-154</v>
      </c>
      <c r="G79" s="135">
        <v>-227</v>
      </c>
      <c r="H79" s="135">
        <v>-935</v>
      </c>
      <c r="I79" s="135">
        <v>-1295</v>
      </c>
      <c r="J79" s="135">
        <v>-1239</v>
      </c>
      <c r="K79" s="135">
        <v>-1474</v>
      </c>
      <c r="L79" s="135">
        <v>-384</v>
      </c>
      <c r="M79" s="135">
        <v>-941</v>
      </c>
      <c r="N79" s="135">
        <v>-745</v>
      </c>
      <c r="O79" s="135">
        <v>-663</v>
      </c>
      <c r="P79" s="135">
        <v>-849</v>
      </c>
      <c r="Q79" s="135">
        <v>-1098</v>
      </c>
      <c r="R79" s="135">
        <v>-838</v>
      </c>
      <c r="S79" s="135">
        <v>-668</v>
      </c>
      <c r="T79" s="135">
        <v>-888</v>
      </c>
      <c r="U79" s="135">
        <v>-784</v>
      </c>
    </row>
    <row r="80" spans="1:21" ht="26.4">
      <c r="A80" s="22" t="s">
        <v>155</v>
      </c>
      <c r="B80" s="243" t="s">
        <v>156</v>
      </c>
      <c r="C80" s="24">
        <v>0</v>
      </c>
      <c r="D80" s="24">
        <v>0</v>
      </c>
      <c r="E80" s="24">
        <v>0</v>
      </c>
      <c r="F80" s="24">
        <v>0</v>
      </c>
      <c r="G80" s="135">
        <v>0</v>
      </c>
      <c r="H80" s="135">
        <v>-2643</v>
      </c>
      <c r="I80" s="135">
        <v>-589</v>
      </c>
      <c r="J80" s="135">
        <v>-7887</v>
      </c>
      <c r="K80" s="135">
        <v>-6479</v>
      </c>
      <c r="L80" s="135">
        <v>-5647</v>
      </c>
      <c r="M80" s="135">
        <v>-5676</v>
      </c>
      <c r="N80" s="135">
        <v>-5695</v>
      </c>
      <c r="O80" s="135">
        <v>-4631</v>
      </c>
      <c r="P80" s="135">
        <v>-5343</v>
      </c>
      <c r="Q80" s="135">
        <v>-4425</v>
      </c>
      <c r="R80" s="135">
        <v>-5054</v>
      </c>
      <c r="S80" s="135">
        <v>-1525</v>
      </c>
      <c r="T80" s="135">
        <v>-1493</v>
      </c>
      <c r="U80" s="135">
        <v>-1421</v>
      </c>
    </row>
    <row r="81" spans="1:21">
      <c r="A81" s="9" t="s">
        <v>157</v>
      </c>
      <c r="B81" s="236" t="s">
        <v>158</v>
      </c>
      <c r="C81" s="24">
        <v>-9180</v>
      </c>
      <c r="D81" s="24">
        <v>-9244</v>
      </c>
      <c r="E81" s="24">
        <v>-9654</v>
      </c>
      <c r="F81" s="24">
        <v>-9653</v>
      </c>
      <c r="G81" s="135">
        <v>-16966</v>
      </c>
      <c r="H81" s="135">
        <v>-25296</v>
      </c>
      <c r="I81" s="135">
        <v>-27862</v>
      </c>
      <c r="J81" s="135">
        <v>-28715</v>
      </c>
      <c r="K81" s="135">
        <v>-30594</v>
      </c>
      <c r="L81" s="135">
        <v>-30742</v>
      </c>
      <c r="M81" s="135">
        <v>-30439</v>
      </c>
      <c r="N81" s="135">
        <v>-37138</v>
      </c>
      <c r="O81" s="135">
        <v>-41421</v>
      </c>
      <c r="P81" s="135">
        <v>-31972</v>
      </c>
      <c r="Q81" s="135">
        <v>-11132</v>
      </c>
      <c r="R81" s="135">
        <v>-10958</v>
      </c>
      <c r="S81" s="135">
        <v>-39046</v>
      </c>
      <c r="T81" s="135">
        <v>-43113</v>
      </c>
      <c r="U81" s="135">
        <v>-13992</v>
      </c>
    </row>
    <row r="82" spans="1:21">
      <c r="A82" s="166" t="s">
        <v>159</v>
      </c>
      <c r="B82" s="249" t="s">
        <v>160</v>
      </c>
      <c r="C82" s="24">
        <v>-1889</v>
      </c>
      <c r="D82" s="24">
        <v>-1937</v>
      </c>
      <c r="E82" s="24">
        <v>0</v>
      </c>
      <c r="F82" s="24">
        <v>0</v>
      </c>
      <c r="G82" s="24">
        <v>-2133</v>
      </c>
      <c r="H82" s="135">
        <v>-2882</v>
      </c>
      <c r="I82" s="135">
        <v>-1</v>
      </c>
      <c r="J82" s="135">
        <v>0</v>
      </c>
      <c r="K82" s="135">
        <v>-3427</v>
      </c>
      <c r="L82" s="135">
        <v>-3634</v>
      </c>
      <c r="M82" s="135">
        <v>-217</v>
      </c>
      <c r="N82" s="135">
        <v>2540</v>
      </c>
      <c r="O82" s="135">
        <v>-1168</v>
      </c>
      <c r="P82" s="135">
        <v>-1205</v>
      </c>
      <c r="Q82" s="135">
        <v>-1105</v>
      </c>
      <c r="R82" s="135">
        <v>-1358</v>
      </c>
      <c r="S82" s="135">
        <v>-1235</v>
      </c>
      <c r="T82" s="135">
        <v>-1239</v>
      </c>
      <c r="U82" s="135">
        <v>-1251</v>
      </c>
    </row>
    <row r="83" spans="1:21" ht="39.6">
      <c r="A83" s="9" t="s">
        <v>394</v>
      </c>
      <c r="B83" s="249" t="s">
        <v>419</v>
      </c>
      <c r="C83" s="168">
        <v>0</v>
      </c>
      <c r="D83" s="168">
        <v>0</v>
      </c>
      <c r="E83" s="168">
        <v>0</v>
      </c>
      <c r="F83" s="168">
        <v>0</v>
      </c>
      <c r="G83" s="168">
        <v>0</v>
      </c>
      <c r="H83" s="168">
        <v>0</v>
      </c>
      <c r="I83" s="168">
        <v>0</v>
      </c>
      <c r="J83" s="168">
        <v>-128382</v>
      </c>
      <c r="K83" s="168">
        <v>0</v>
      </c>
      <c r="L83" s="168">
        <v>0</v>
      </c>
      <c r="M83" s="168">
        <v>0</v>
      </c>
      <c r="N83" s="168">
        <v>0</v>
      </c>
      <c r="O83" s="168">
        <v>0</v>
      </c>
      <c r="P83" s="168">
        <v>0</v>
      </c>
      <c r="Q83" s="168">
        <v>0</v>
      </c>
      <c r="R83" s="168"/>
      <c r="S83" s="168"/>
      <c r="T83" s="168"/>
      <c r="U83" s="168"/>
    </row>
    <row r="84" spans="1:21">
      <c r="A84" s="11" t="s">
        <v>161</v>
      </c>
      <c r="B84" s="237" t="s">
        <v>162</v>
      </c>
      <c r="C84" s="162">
        <v>-224009</v>
      </c>
      <c r="D84" s="162">
        <v>-220858</v>
      </c>
      <c r="E84" s="162">
        <v>-235847</v>
      </c>
      <c r="F84" s="162">
        <v>-249811</v>
      </c>
      <c r="G84" s="162">
        <v>-259802</v>
      </c>
      <c r="H84" s="162">
        <v>-372971</v>
      </c>
      <c r="I84" s="162">
        <v>-389392</v>
      </c>
      <c r="J84" s="162">
        <v>-547118</v>
      </c>
      <c r="K84" s="162">
        <v>-410220</v>
      </c>
      <c r="L84" s="162">
        <v>-445891</v>
      </c>
      <c r="M84" s="162">
        <v>-408780</v>
      </c>
      <c r="N84" s="162">
        <v>-409465</v>
      </c>
      <c r="O84" s="162">
        <v>-388959</v>
      </c>
      <c r="P84" s="162">
        <v>-384193</v>
      </c>
      <c r="Q84" s="162">
        <v>-346838</v>
      </c>
      <c r="R84" s="162">
        <v>-386876</v>
      </c>
      <c r="S84" s="162">
        <v>-380088</v>
      </c>
      <c r="T84" s="162">
        <v>-393209</v>
      </c>
      <c r="U84" s="162">
        <v>-361404</v>
      </c>
    </row>
    <row r="85" spans="1:21">
      <c r="A85" s="9" t="s">
        <v>163</v>
      </c>
      <c r="B85" s="236" t="s">
        <v>164</v>
      </c>
      <c r="C85" s="24">
        <v>-12778</v>
      </c>
      <c r="D85" s="24">
        <v>-13015</v>
      </c>
      <c r="E85" s="24">
        <v>-12667</v>
      </c>
      <c r="F85" s="24">
        <v>-12770</v>
      </c>
      <c r="G85" s="135">
        <v>-12538</v>
      </c>
      <c r="H85" s="135">
        <v>-16909</v>
      </c>
      <c r="I85" s="135">
        <v>-18697</v>
      </c>
      <c r="J85" s="135">
        <v>-20447</v>
      </c>
      <c r="K85" s="135">
        <v>-19756</v>
      </c>
      <c r="L85" s="135">
        <v>-20535</v>
      </c>
      <c r="M85" s="135">
        <v>-19338</v>
      </c>
      <c r="N85" s="135">
        <v>-22451</v>
      </c>
      <c r="O85" s="135">
        <v>-22182</v>
      </c>
      <c r="P85" s="135">
        <v>-21601</v>
      </c>
      <c r="Q85" s="135">
        <v>-21701</v>
      </c>
      <c r="R85" s="135">
        <v>-22073</v>
      </c>
      <c r="S85" s="135">
        <v>-22124</v>
      </c>
      <c r="T85" s="135">
        <v>-22073</v>
      </c>
      <c r="U85" s="135">
        <v>-21811</v>
      </c>
    </row>
    <row r="86" spans="1:21">
      <c r="A86" s="9" t="s">
        <v>165</v>
      </c>
      <c r="B86" s="236" t="s">
        <v>166</v>
      </c>
      <c r="C86" s="24">
        <v>-11830</v>
      </c>
      <c r="D86" s="24">
        <v>-12212</v>
      </c>
      <c r="E86" s="24">
        <v>-11702</v>
      </c>
      <c r="F86" s="24">
        <v>-14021</v>
      </c>
      <c r="G86" s="135">
        <v>-14779</v>
      </c>
      <c r="H86" s="135">
        <v>-18885</v>
      </c>
      <c r="I86" s="135">
        <v>-23025</v>
      </c>
      <c r="J86" s="135">
        <v>-23177</v>
      </c>
      <c r="K86" s="135">
        <v>-23331</v>
      </c>
      <c r="L86" s="135">
        <v>-32764</v>
      </c>
      <c r="M86" s="135">
        <v>-33105</v>
      </c>
      <c r="N86" s="135">
        <v>-35317</v>
      </c>
      <c r="O86" s="135">
        <v>-25709</v>
      </c>
      <c r="P86" s="135">
        <v>-22492</v>
      </c>
      <c r="Q86" s="135">
        <v>-16815</v>
      </c>
      <c r="R86" s="135">
        <v>-21491</v>
      </c>
      <c r="S86" s="135">
        <v>-18809</v>
      </c>
      <c r="T86" s="135">
        <v>-19656</v>
      </c>
      <c r="U86" s="135">
        <v>-19753</v>
      </c>
    </row>
    <row r="87" spans="1:21" ht="14.4" thickBot="1">
      <c r="A87" s="11" t="s">
        <v>167</v>
      </c>
      <c r="B87" s="237" t="s">
        <v>168</v>
      </c>
      <c r="C87" s="162">
        <v>-24608</v>
      </c>
      <c r="D87" s="162">
        <v>-25227</v>
      </c>
      <c r="E87" s="162">
        <v>-24369</v>
      </c>
      <c r="F87" s="162">
        <v>-26791</v>
      </c>
      <c r="G87" s="162">
        <v>-27317</v>
      </c>
      <c r="H87" s="162">
        <v>-35794</v>
      </c>
      <c r="I87" s="162">
        <v>-41722</v>
      </c>
      <c r="J87" s="162">
        <v>-43624</v>
      </c>
      <c r="K87" s="162">
        <v>-43087</v>
      </c>
      <c r="L87" s="162">
        <v>-53299</v>
      </c>
      <c r="M87" s="162">
        <v>-52443</v>
      </c>
      <c r="N87" s="162">
        <v>-57768</v>
      </c>
      <c r="O87" s="162">
        <v>-47891</v>
      </c>
      <c r="P87" s="162">
        <v>-44093</v>
      </c>
      <c r="Q87" s="162">
        <v>-38516</v>
      </c>
      <c r="R87" s="162">
        <v>-43564</v>
      </c>
      <c r="S87" s="162">
        <v>-40933</v>
      </c>
      <c r="T87" s="162">
        <v>-41729</v>
      </c>
      <c r="U87" s="162">
        <v>-41564</v>
      </c>
    </row>
    <row r="88" spans="1:21" ht="27" thickTop="1">
      <c r="A88" s="182" t="s">
        <v>420</v>
      </c>
      <c r="B88" s="238" t="s">
        <v>169</v>
      </c>
      <c r="C88" s="200">
        <v>-248617</v>
      </c>
      <c r="D88" s="200">
        <v>-246085</v>
      </c>
      <c r="E88" s="200">
        <v>-260216</v>
      </c>
      <c r="F88" s="200">
        <v>-276602</v>
      </c>
      <c r="G88" s="200">
        <v>-287119</v>
      </c>
      <c r="H88" s="200">
        <v>-408765</v>
      </c>
      <c r="I88" s="200">
        <v>-431114</v>
      </c>
      <c r="J88" s="200">
        <v>-590742</v>
      </c>
      <c r="K88" s="200">
        <v>-453307</v>
      </c>
      <c r="L88" s="200">
        <v>-499190</v>
      </c>
      <c r="M88" s="200">
        <v>-461223</v>
      </c>
      <c r="N88" s="200">
        <v>-467233</v>
      </c>
      <c r="O88" s="200">
        <v>-436850</v>
      </c>
      <c r="P88" s="200">
        <v>-428286</v>
      </c>
      <c r="Q88" s="200">
        <v>-385354</v>
      </c>
      <c r="R88" s="200">
        <v>-430440</v>
      </c>
      <c r="S88" s="200">
        <v>-421021</v>
      </c>
      <c r="T88" s="200">
        <v>-434938</v>
      </c>
      <c r="U88" s="200">
        <v>-402968</v>
      </c>
    </row>
  </sheetData>
  <mergeCells count="1">
    <mergeCell ref="V3:W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L16 L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6"/>
    <pageSetUpPr fitToPage="1"/>
  </sheetPr>
  <dimension ref="A1:AA59"/>
  <sheetViews>
    <sheetView showGridLines="0" zoomScale="85" zoomScaleNormal="85" workbookViewId="0">
      <pane xSplit="2" topLeftCell="C1" activePane="topRight" state="frozen"/>
      <selection activeCell="C1" sqref="C1:C1048576"/>
      <selection pane="topRight" activeCell="C4" sqref="C4"/>
    </sheetView>
  </sheetViews>
  <sheetFormatPr defaultColWidth="10.33203125" defaultRowHeight="13.8" outlineLevelCol="1"/>
  <cols>
    <col min="1" max="1" width="51.109375" style="2" customWidth="1"/>
    <col min="2" max="2" width="40.33203125" style="2" customWidth="1" outlineLevel="1"/>
    <col min="3" max="9" width="10.88671875" style="2" customWidth="1"/>
    <col min="10" max="10" width="12" style="2" customWidth="1"/>
    <col min="11" max="21" width="10.88671875" style="2" customWidth="1"/>
    <col min="22" max="22" width="10.33203125" style="2" bestFit="1" customWidth="1"/>
    <col min="23" max="23" width="10.6640625" style="2" bestFit="1" customWidth="1"/>
    <col min="24" max="24" width="12.33203125" style="2" bestFit="1" customWidth="1"/>
    <col min="25" max="25" width="10.33203125" style="2" bestFit="1" customWidth="1"/>
    <col min="26" max="26" width="11.44140625" style="2" bestFit="1" customWidth="1"/>
    <col min="27" max="16384" width="10.33203125" style="2"/>
  </cols>
  <sheetData>
    <row r="1" spans="1:27" s="1" customFormat="1">
      <c r="A1" s="44" t="s">
        <v>0</v>
      </c>
      <c r="B1" s="44" t="s">
        <v>1</v>
      </c>
      <c r="C1" s="12"/>
      <c r="D1" s="12"/>
      <c r="E1" s="12"/>
      <c r="F1" s="12"/>
      <c r="G1" s="12"/>
      <c r="H1" s="12"/>
      <c r="I1" s="12"/>
      <c r="J1" s="12"/>
      <c r="K1" s="12"/>
      <c r="L1" s="12"/>
      <c r="M1" s="12"/>
      <c r="N1" s="12"/>
      <c r="O1" s="12"/>
      <c r="P1" s="12"/>
      <c r="Q1" s="12"/>
      <c r="R1" s="12"/>
      <c r="S1" s="12"/>
      <c r="T1" s="12"/>
      <c r="U1" s="130"/>
      <c r="V1" s="12"/>
      <c r="W1" s="12"/>
      <c r="X1" s="130"/>
      <c r="Y1" s="2"/>
      <c r="Z1" s="2"/>
    </row>
    <row r="2" spans="1:27">
      <c r="A2" s="12"/>
      <c r="B2" s="12"/>
      <c r="C2" s="12"/>
      <c r="D2" s="12"/>
      <c r="E2" s="12"/>
      <c r="F2" s="12"/>
      <c r="G2" s="12"/>
      <c r="H2" s="12"/>
      <c r="I2" s="12"/>
      <c r="J2" s="12"/>
      <c r="K2" s="12"/>
      <c r="L2" s="12"/>
      <c r="M2" s="12"/>
      <c r="N2" s="12"/>
      <c r="O2" s="12"/>
      <c r="P2" s="12"/>
      <c r="Q2" s="12"/>
      <c r="R2" s="12"/>
      <c r="S2" s="12"/>
      <c r="T2" s="12"/>
      <c r="U2" s="130"/>
      <c r="V2" s="12"/>
      <c r="W2" s="12"/>
      <c r="X2" s="130"/>
    </row>
    <row r="3" spans="1:27">
      <c r="A3" s="13" t="s">
        <v>2</v>
      </c>
      <c r="B3" s="13" t="s">
        <v>3</v>
      </c>
      <c r="C3" s="13"/>
      <c r="D3" s="13"/>
      <c r="E3" s="13"/>
      <c r="F3" s="13"/>
      <c r="G3" s="13"/>
      <c r="H3" s="13"/>
      <c r="I3" s="13"/>
      <c r="J3" s="13"/>
      <c r="K3" s="13"/>
      <c r="L3" s="13"/>
      <c r="M3" s="13"/>
      <c r="N3" s="13"/>
      <c r="O3" s="13"/>
      <c r="P3" s="13"/>
      <c r="Q3" s="13"/>
      <c r="R3" s="13"/>
      <c r="S3" s="13"/>
      <c r="T3" s="13"/>
      <c r="U3" s="13"/>
    </row>
    <row r="4" spans="1:27" ht="30" customHeight="1">
      <c r="A4" s="32" t="s">
        <v>40</v>
      </c>
      <c r="B4" s="32" t="s">
        <v>377</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row>
    <row r="5" spans="1:27" ht="26.4">
      <c r="A5" s="9" t="s">
        <v>170</v>
      </c>
      <c r="B5" s="55" t="s">
        <v>171</v>
      </c>
      <c r="C5" s="51">
        <v>-6981</v>
      </c>
      <c r="D5" s="51">
        <v>-3280</v>
      </c>
      <c r="E5" s="51">
        <v>-1716</v>
      </c>
      <c r="F5" s="51">
        <v>-26709</v>
      </c>
      <c r="G5" s="51">
        <v>-23736</v>
      </c>
      <c r="H5" s="51">
        <v>-12546</v>
      </c>
      <c r="I5" s="51">
        <v>-1661</v>
      </c>
      <c r="J5" s="51">
        <v>-28273</v>
      </c>
      <c r="K5" s="51">
        <v>-18385</v>
      </c>
      <c r="L5" s="51">
        <v>-13431</v>
      </c>
      <c r="M5" s="51">
        <v>-2769</v>
      </c>
      <c r="N5" s="51">
        <v>-20255</v>
      </c>
      <c r="O5" s="51">
        <v>-18119</v>
      </c>
      <c r="P5" s="51">
        <v>-14092</v>
      </c>
      <c r="Q5" s="51">
        <v>-154</v>
      </c>
      <c r="R5" s="51">
        <v>-3368</v>
      </c>
      <c r="S5" s="51">
        <v>-2280</v>
      </c>
      <c r="T5" s="51">
        <v>-739</v>
      </c>
      <c r="U5" s="51">
        <v>-129</v>
      </c>
      <c r="W5" s="271"/>
      <c r="X5" s="271"/>
      <c r="Y5" s="271"/>
      <c r="Z5" s="271"/>
      <c r="AA5" s="271"/>
    </row>
    <row r="6" spans="1:27" ht="26.4">
      <c r="A6" s="9" t="s">
        <v>460</v>
      </c>
      <c r="B6" s="54" t="s">
        <v>461</v>
      </c>
      <c r="C6" s="51" t="s">
        <v>374</v>
      </c>
      <c r="D6" s="51" t="s">
        <v>374</v>
      </c>
      <c r="E6" s="51">
        <v>0</v>
      </c>
      <c r="F6" s="51">
        <v>-10244</v>
      </c>
      <c r="G6" s="51">
        <v>-10146</v>
      </c>
      <c r="H6" s="51">
        <v>-10071</v>
      </c>
      <c r="I6" s="51">
        <v>-9589</v>
      </c>
      <c r="J6" s="51">
        <v>-727</v>
      </c>
      <c r="K6" s="51">
        <v>-428</v>
      </c>
      <c r="L6" s="51">
        <v>0</v>
      </c>
      <c r="M6" s="51">
        <v>-430</v>
      </c>
      <c r="N6" s="51">
        <v>-756</v>
      </c>
      <c r="O6" s="51">
        <v>-1063</v>
      </c>
      <c r="P6" s="51">
        <v>-679</v>
      </c>
      <c r="Q6" s="51">
        <v>-257</v>
      </c>
      <c r="R6" s="51">
        <v>-4177</v>
      </c>
      <c r="S6" s="51">
        <v>-3694</v>
      </c>
      <c r="T6" s="51">
        <v>-1112</v>
      </c>
      <c r="U6" s="51">
        <v>-570</v>
      </c>
      <c r="W6" s="271"/>
      <c r="X6" s="271"/>
      <c r="Y6" s="271"/>
      <c r="Z6" s="271"/>
      <c r="AA6" s="271"/>
    </row>
    <row r="7" spans="1:27" ht="26.4">
      <c r="A7" s="9" t="s">
        <v>378</v>
      </c>
      <c r="B7" s="54" t="s">
        <v>379</v>
      </c>
      <c r="C7" s="135">
        <v>-16672</v>
      </c>
      <c r="D7" s="135">
        <v>-13771</v>
      </c>
      <c r="E7" s="135">
        <v>-13571</v>
      </c>
      <c r="F7" s="135">
        <v>-8607</v>
      </c>
      <c r="G7" s="135">
        <v>-3019</v>
      </c>
      <c r="H7" s="135">
        <v>-2034</v>
      </c>
      <c r="I7" s="135">
        <v>-202</v>
      </c>
      <c r="J7" s="135">
        <v>-8812</v>
      </c>
      <c r="K7" s="135">
        <v>-840</v>
      </c>
      <c r="L7" s="135">
        <v>-750</v>
      </c>
      <c r="M7" s="135">
        <v>-457</v>
      </c>
      <c r="N7" s="135">
        <v>-18075</v>
      </c>
      <c r="O7" s="135">
        <v>-9415</v>
      </c>
      <c r="P7" s="135">
        <v>-10606</v>
      </c>
      <c r="Q7" s="135">
        <v>-1726</v>
      </c>
      <c r="R7" s="135">
        <v>-2866</v>
      </c>
      <c r="S7" s="135">
        <v>-2769</v>
      </c>
      <c r="T7" s="24">
        <v>-474</v>
      </c>
      <c r="U7" s="24">
        <v>-262</v>
      </c>
      <c r="W7" s="271"/>
      <c r="X7" s="271"/>
      <c r="Y7" s="271"/>
      <c r="Z7" s="271"/>
      <c r="AA7" s="271"/>
    </row>
    <row r="8" spans="1:27">
      <c r="A8" s="22" t="s">
        <v>172</v>
      </c>
      <c r="B8" s="54" t="s">
        <v>173</v>
      </c>
      <c r="C8" s="135">
        <v>-26241</v>
      </c>
      <c r="D8" s="135">
        <v>-18973</v>
      </c>
      <c r="E8" s="135">
        <v>-10944</v>
      </c>
      <c r="F8" s="135">
        <v>-33567</v>
      </c>
      <c r="G8" s="135">
        <v>-24079</v>
      </c>
      <c r="H8" s="135">
        <v>-16311</v>
      </c>
      <c r="I8" s="135">
        <v>-8313</v>
      </c>
      <c r="J8" s="135">
        <v>-27479</v>
      </c>
      <c r="K8" s="135">
        <v>-19416</v>
      </c>
      <c r="L8" s="135">
        <v>-12092</v>
      </c>
      <c r="M8" s="135">
        <v>-4946</v>
      </c>
      <c r="N8" s="135">
        <v>-16761</v>
      </c>
      <c r="O8" s="135">
        <v>-10157</v>
      </c>
      <c r="P8" s="135">
        <v>-5529</v>
      </c>
      <c r="Q8" s="135">
        <v>-1963</v>
      </c>
      <c r="R8" s="135">
        <v>-10749</v>
      </c>
      <c r="S8" s="135">
        <v>-7947</v>
      </c>
      <c r="T8" s="24">
        <v>-5683</v>
      </c>
      <c r="U8" s="24">
        <v>-3172</v>
      </c>
      <c r="W8" s="271"/>
      <c r="X8" s="271"/>
      <c r="Y8" s="271"/>
      <c r="Z8" s="271"/>
      <c r="AA8" s="271"/>
    </row>
    <row r="9" spans="1:27">
      <c r="A9" s="9" t="s">
        <v>174</v>
      </c>
      <c r="B9" s="54" t="s">
        <v>175</v>
      </c>
      <c r="C9" s="135">
        <v>-2380</v>
      </c>
      <c r="D9" s="135">
        <v>-1454</v>
      </c>
      <c r="E9" s="135">
        <v>-630</v>
      </c>
      <c r="F9" s="135">
        <v>-2686</v>
      </c>
      <c r="G9" s="135">
        <v>-1920</v>
      </c>
      <c r="H9" s="135">
        <v>-1280</v>
      </c>
      <c r="I9" s="135">
        <v>-635</v>
      </c>
      <c r="J9" s="135">
        <v>-3561</v>
      </c>
      <c r="K9" s="135">
        <v>-2812</v>
      </c>
      <c r="L9" s="135">
        <v>-2121</v>
      </c>
      <c r="M9" s="135">
        <v>-1029</v>
      </c>
      <c r="N9" s="135">
        <v>-2245</v>
      </c>
      <c r="O9" s="135">
        <v>-1291</v>
      </c>
      <c r="P9" s="135">
        <v>-23</v>
      </c>
      <c r="Q9" s="135">
        <v>-9</v>
      </c>
      <c r="R9" s="135">
        <v>-3105</v>
      </c>
      <c r="S9" s="135">
        <v>-2098</v>
      </c>
      <c r="T9" s="24">
        <v>-1287</v>
      </c>
      <c r="U9" s="24">
        <v>-630</v>
      </c>
      <c r="W9" s="271"/>
      <c r="X9" s="271"/>
      <c r="Y9" s="271"/>
      <c r="Z9" s="271"/>
      <c r="AA9" s="271"/>
    </row>
    <row r="10" spans="1:27">
      <c r="A10" s="22" t="s">
        <v>176</v>
      </c>
      <c r="B10" s="54" t="s">
        <v>177</v>
      </c>
      <c r="C10" s="135">
        <v>-18361</v>
      </c>
      <c r="D10" s="135">
        <v>-12364</v>
      </c>
      <c r="E10" s="135">
        <v>-7605</v>
      </c>
      <c r="F10" s="135">
        <v>-23233</v>
      </c>
      <c r="G10" s="135">
        <v>-18728</v>
      </c>
      <c r="H10" s="135">
        <v>-12475</v>
      </c>
      <c r="I10" s="135">
        <v>-7492</v>
      </c>
      <c r="J10" s="135">
        <v>-23123</v>
      </c>
      <c r="K10" s="135">
        <v>-18113</v>
      </c>
      <c r="L10" s="135">
        <v>-11507</v>
      </c>
      <c r="M10" s="135">
        <v>-6749</v>
      </c>
      <c r="N10" s="135">
        <v>-12816</v>
      </c>
      <c r="O10" s="135">
        <v>-7921</v>
      </c>
      <c r="P10" s="135">
        <v>-2935</v>
      </c>
      <c r="Q10" s="135">
        <v>0</v>
      </c>
      <c r="R10" s="135">
        <v>0</v>
      </c>
      <c r="S10" s="135">
        <v>0</v>
      </c>
      <c r="T10" s="24">
        <v>0</v>
      </c>
      <c r="U10" s="24">
        <v>0</v>
      </c>
      <c r="W10" s="271"/>
      <c r="X10" s="271"/>
      <c r="Y10" s="271"/>
      <c r="Z10" s="271"/>
      <c r="AA10" s="271"/>
    </row>
    <row r="11" spans="1:27">
      <c r="A11" s="9" t="s">
        <v>542</v>
      </c>
      <c r="B11" s="54" t="s">
        <v>543</v>
      </c>
      <c r="C11" s="135">
        <v>-1077</v>
      </c>
      <c r="D11" s="135">
        <v>-1050</v>
      </c>
      <c r="E11" s="135">
        <v>-819</v>
      </c>
      <c r="F11" s="135">
        <v>-31</v>
      </c>
      <c r="G11" s="135">
        <v>0</v>
      </c>
      <c r="H11" s="135">
        <v>0</v>
      </c>
      <c r="I11" s="135">
        <v>0</v>
      </c>
      <c r="J11" s="135">
        <v>-21</v>
      </c>
      <c r="K11" s="135">
        <v>0</v>
      </c>
      <c r="L11" s="135">
        <v>0</v>
      </c>
      <c r="M11" s="135">
        <v>0</v>
      </c>
      <c r="N11" s="135" t="s">
        <v>374</v>
      </c>
      <c r="O11" s="135">
        <v>0</v>
      </c>
      <c r="P11" s="135">
        <v>0</v>
      </c>
      <c r="Q11" s="135">
        <v>0</v>
      </c>
      <c r="R11" s="135">
        <v>-7897</v>
      </c>
      <c r="S11" s="135"/>
      <c r="T11" s="24"/>
      <c r="U11" s="24"/>
      <c r="W11" s="271"/>
      <c r="X11" s="271"/>
      <c r="Y11" s="271"/>
      <c r="Z11" s="271"/>
      <c r="AA11" s="271"/>
    </row>
    <row r="12" spans="1:27" ht="14.4" thickBot="1">
      <c r="A12" s="9" t="s">
        <v>40</v>
      </c>
      <c r="B12" s="54" t="s">
        <v>178</v>
      </c>
      <c r="C12" s="161">
        <v>-5059</v>
      </c>
      <c r="D12" s="161">
        <v>-6033</v>
      </c>
      <c r="E12" s="161">
        <v>-4726</v>
      </c>
      <c r="F12" s="161">
        <v>-36418</v>
      </c>
      <c r="G12" s="161">
        <v>-20389</v>
      </c>
      <c r="H12" s="161">
        <v>-10379</v>
      </c>
      <c r="I12" s="161">
        <v>-3655</v>
      </c>
      <c r="J12" s="161">
        <v>-24595</v>
      </c>
      <c r="K12" s="161">
        <v>-22958</v>
      </c>
      <c r="L12" s="161">
        <v>-19608</v>
      </c>
      <c r="M12" s="161">
        <v>-6380</v>
      </c>
      <c r="N12" s="161">
        <v>-21551</v>
      </c>
      <c r="O12" s="161">
        <v>-14402</v>
      </c>
      <c r="P12" s="161">
        <v>-9823</v>
      </c>
      <c r="Q12" s="161">
        <v>-7417</v>
      </c>
      <c r="R12" s="161">
        <v>-5231</v>
      </c>
      <c r="S12" s="161">
        <f>+S25+T25+U25</f>
        <v>-3315</v>
      </c>
      <c r="T12" s="90">
        <f>+T25+U25</f>
        <v>-1527</v>
      </c>
      <c r="U12" s="90">
        <f>+U25</f>
        <v>-553</v>
      </c>
      <c r="W12" s="271"/>
      <c r="X12" s="271"/>
      <c r="Y12" s="271"/>
      <c r="Z12" s="271"/>
      <c r="AA12" s="271"/>
    </row>
    <row r="13" spans="1:27" ht="14.4" thickTop="1">
      <c r="A13" s="182" t="s">
        <v>179</v>
      </c>
      <c r="B13" s="183" t="s">
        <v>180</v>
      </c>
      <c r="C13" s="199">
        <v>-76771</v>
      </c>
      <c r="D13" s="199">
        <v>-56925</v>
      </c>
      <c r="E13" s="199">
        <v>-40011</v>
      </c>
      <c r="F13" s="199">
        <v>-141495</v>
      </c>
      <c r="G13" s="199">
        <v>-102017</v>
      </c>
      <c r="H13" s="199">
        <v>-65096</v>
      </c>
      <c r="I13" s="199">
        <v>-31547</v>
      </c>
      <c r="J13" s="199">
        <v>-116591</v>
      </c>
      <c r="K13" s="199">
        <v>-82952</v>
      </c>
      <c r="L13" s="199">
        <v>-59509</v>
      </c>
      <c r="M13" s="199">
        <v>-22760</v>
      </c>
      <c r="N13" s="199">
        <v>-92459</v>
      </c>
      <c r="O13" s="199">
        <v>-62368</v>
      </c>
      <c r="P13" s="199">
        <v>-43687</v>
      </c>
      <c r="Q13" s="199">
        <v>-11526</v>
      </c>
      <c r="R13" s="199">
        <v>-37393</v>
      </c>
      <c r="S13" s="199">
        <f t="shared" ref="S13:T13" si="0">SUM(S5:S12)</f>
        <v>-22103</v>
      </c>
      <c r="T13" s="199">
        <f t="shared" si="0"/>
        <v>-10822</v>
      </c>
      <c r="U13" s="199">
        <f>SUM(U5:U12)</f>
        <v>-5316</v>
      </c>
      <c r="AA13" s="271"/>
    </row>
    <row r="14" spans="1:27">
      <c r="B14" s="42"/>
      <c r="C14" s="231"/>
      <c r="D14" s="231"/>
      <c r="E14" s="231"/>
      <c r="F14" s="231"/>
      <c r="G14" s="231"/>
      <c r="H14" s="231"/>
      <c r="I14" s="231"/>
      <c r="J14" s="231"/>
      <c r="K14" s="231"/>
      <c r="L14" s="231"/>
      <c r="M14" s="231"/>
      <c r="N14" s="231"/>
      <c r="O14" s="231"/>
      <c r="P14" s="231"/>
      <c r="Q14" s="231"/>
      <c r="R14" s="231"/>
      <c r="S14" s="231"/>
      <c r="T14" s="231"/>
      <c r="U14" s="231"/>
    </row>
    <row r="15" spans="1:27">
      <c r="B15" s="42"/>
      <c r="C15" s="43"/>
      <c r="D15" s="43"/>
      <c r="E15" s="43"/>
      <c r="F15" s="43"/>
      <c r="G15" s="43"/>
      <c r="H15" s="43"/>
      <c r="I15" s="43"/>
      <c r="J15" s="43"/>
      <c r="K15" s="43"/>
      <c r="L15" s="43"/>
      <c r="M15" s="43"/>
      <c r="N15" s="43"/>
      <c r="O15" s="43"/>
      <c r="P15" s="43"/>
      <c r="Q15" s="43"/>
      <c r="R15" s="43"/>
      <c r="S15" s="43"/>
      <c r="T15" s="43"/>
      <c r="U15" s="43"/>
    </row>
    <row r="16" spans="1:27">
      <c r="A16" s="13" t="s">
        <v>54</v>
      </c>
      <c r="B16" s="13" t="s">
        <v>55</v>
      </c>
      <c r="C16" s="13"/>
      <c r="D16" s="13"/>
      <c r="E16" s="13"/>
      <c r="F16" s="13"/>
      <c r="G16" s="13"/>
      <c r="H16" s="13"/>
      <c r="I16" s="13"/>
      <c r="J16" s="13"/>
      <c r="K16" s="13"/>
      <c r="L16" s="13"/>
      <c r="M16" s="13"/>
      <c r="N16" s="13"/>
      <c r="O16" s="13"/>
      <c r="P16" s="13"/>
      <c r="Q16" s="13"/>
      <c r="R16" s="13"/>
      <c r="S16" s="13"/>
      <c r="T16" s="13"/>
      <c r="U16" s="13"/>
    </row>
    <row r="17" spans="1:21" ht="30" customHeight="1">
      <c r="A17" s="32" t="s">
        <v>40</v>
      </c>
      <c r="B17" s="32" t="s">
        <v>377</v>
      </c>
      <c r="C17" s="180" t="s">
        <v>544</v>
      </c>
      <c r="D17" s="180" t="s">
        <v>498</v>
      </c>
      <c r="E17" s="180" t="s">
        <v>474</v>
      </c>
      <c r="F17" s="180" t="s">
        <v>472</v>
      </c>
      <c r="G17" s="180" t="s">
        <v>468</v>
      </c>
      <c r="H17" s="180" t="s">
        <v>464</v>
      </c>
      <c r="I17" s="180" t="s">
        <v>459</v>
      </c>
      <c r="J17" s="180" t="s">
        <v>456</v>
      </c>
      <c r="K17" s="180" t="s">
        <v>447</v>
      </c>
      <c r="L17" s="180" t="s">
        <v>433</v>
      </c>
      <c r="M17" s="180" t="s">
        <v>416</v>
      </c>
      <c r="N17" s="180" t="s">
        <v>412</v>
      </c>
      <c r="O17" s="180" t="s">
        <v>405</v>
      </c>
      <c r="P17" s="180" t="s">
        <v>406</v>
      </c>
      <c r="Q17" s="180" t="s">
        <v>407</v>
      </c>
      <c r="R17" s="180" t="s">
        <v>408</v>
      </c>
      <c r="S17" s="180" t="s">
        <v>409</v>
      </c>
      <c r="T17" s="180" t="s">
        <v>410</v>
      </c>
      <c r="U17" s="180" t="s">
        <v>411</v>
      </c>
    </row>
    <row r="18" spans="1:21" ht="26.4">
      <c r="A18" s="9" t="s">
        <v>181</v>
      </c>
      <c r="B18" s="55" t="s">
        <v>171</v>
      </c>
      <c r="C18" s="164">
        <v>-3701</v>
      </c>
      <c r="D18" s="164">
        <v>-1564</v>
      </c>
      <c r="E18" s="164">
        <v>-1716</v>
      </c>
      <c r="F18" s="164">
        <v>-2973</v>
      </c>
      <c r="G18" s="164">
        <v>-11190</v>
      </c>
      <c r="H18" s="164">
        <v>-10885</v>
      </c>
      <c r="I18" s="164">
        <v>-1661</v>
      </c>
      <c r="J18" s="164">
        <v>-9888</v>
      </c>
      <c r="K18" s="164">
        <v>-4954</v>
      </c>
      <c r="L18" s="164">
        <v>-10662</v>
      </c>
      <c r="M18" s="164">
        <v>-2769</v>
      </c>
      <c r="N18" s="164">
        <v>-2136</v>
      </c>
      <c r="O18" s="164">
        <v>-4027</v>
      </c>
      <c r="P18" s="164">
        <v>-13938</v>
      </c>
      <c r="Q18" s="164">
        <v>-154</v>
      </c>
      <c r="R18" s="164">
        <v>-1088</v>
      </c>
      <c r="S18" s="164">
        <v>-1541</v>
      </c>
      <c r="T18" s="51">
        <v>-610</v>
      </c>
      <c r="U18" s="51">
        <v>-129</v>
      </c>
    </row>
    <row r="19" spans="1:21" ht="26.4">
      <c r="A19" s="9" t="s">
        <v>460</v>
      </c>
      <c r="B19" s="54" t="s">
        <v>461</v>
      </c>
      <c r="C19" s="164" t="s">
        <v>374</v>
      </c>
      <c r="D19" s="164" t="s">
        <v>374</v>
      </c>
      <c r="E19" s="164">
        <v>0</v>
      </c>
      <c r="F19" s="164">
        <v>-98</v>
      </c>
      <c r="G19" s="164">
        <v>-75</v>
      </c>
      <c r="H19" s="164">
        <v>-482</v>
      </c>
      <c r="I19" s="164">
        <v>-9589</v>
      </c>
      <c r="J19" s="164">
        <v>-299</v>
      </c>
      <c r="K19" s="164">
        <v>-428</v>
      </c>
      <c r="L19" s="164">
        <v>430</v>
      </c>
      <c r="M19" s="164">
        <v>-430</v>
      </c>
      <c r="N19" s="164">
        <v>307</v>
      </c>
      <c r="O19" s="164">
        <v>-384</v>
      </c>
      <c r="P19" s="164">
        <v>-422</v>
      </c>
      <c r="Q19" s="164">
        <v>-257</v>
      </c>
      <c r="R19" s="164">
        <v>-483</v>
      </c>
      <c r="S19" s="164">
        <v>-2582</v>
      </c>
      <c r="T19" s="51">
        <v>-542</v>
      </c>
      <c r="U19" s="51">
        <v>-570</v>
      </c>
    </row>
    <row r="20" spans="1:21" ht="26.4">
      <c r="A20" s="9" t="s">
        <v>380</v>
      </c>
      <c r="B20" s="54" t="s">
        <v>379</v>
      </c>
      <c r="C20" s="135">
        <v>-2901</v>
      </c>
      <c r="D20" s="135">
        <v>-200</v>
      </c>
      <c r="E20" s="135">
        <v>-13571</v>
      </c>
      <c r="F20" s="135">
        <v>-5588</v>
      </c>
      <c r="G20" s="135">
        <v>-985</v>
      </c>
      <c r="H20" s="135">
        <v>-1832</v>
      </c>
      <c r="I20" s="135">
        <v>-202</v>
      </c>
      <c r="J20" s="135">
        <v>-7972</v>
      </c>
      <c r="K20" s="135">
        <v>-90</v>
      </c>
      <c r="L20" s="135">
        <v>-293</v>
      </c>
      <c r="M20" s="135">
        <v>-457</v>
      </c>
      <c r="N20" s="135">
        <v>-8660</v>
      </c>
      <c r="O20" s="135">
        <v>1191</v>
      </c>
      <c r="P20" s="135">
        <v>-8880</v>
      </c>
      <c r="Q20" s="135">
        <v>-1726</v>
      </c>
      <c r="R20" s="135">
        <v>-97</v>
      </c>
      <c r="S20" s="135">
        <v>-2295</v>
      </c>
      <c r="T20" s="24">
        <v>-212</v>
      </c>
      <c r="U20" s="24">
        <v>-262</v>
      </c>
    </row>
    <row r="21" spans="1:21">
      <c r="A21" s="9" t="s">
        <v>172</v>
      </c>
      <c r="B21" s="54" t="s">
        <v>173</v>
      </c>
      <c r="C21" s="135">
        <v>-7268</v>
      </c>
      <c r="D21" s="135">
        <v>-8029</v>
      </c>
      <c r="E21" s="135">
        <v>-10944</v>
      </c>
      <c r="F21" s="135">
        <v>-9488</v>
      </c>
      <c r="G21" s="135">
        <v>-7768</v>
      </c>
      <c r="H21" s="135">
        <v>-7998</v>
      </c>
      <c r="I21" s="135">
        <v>-8313</v>
      </c>
      <c r="J21" s="135">
        <v>-8063</v>
      </c>
      <c r="K21" s="135">
        <v>-7324</v>
      </c>
      <c r="L21" s="135">
        <v>-7146</v>
      </c>
      <c r="M21" s="135">
        <v>-4946</v>
      </c>
      <c r="N21" s="135">
        <v>-6604</v>
      </c>
      <c r="O21" s="135">
        <v>-4628</v>
      </c>
      <c r="P21" s="135">
        <v>-3566</v>
      </c>
      <c r="Q21" s="135">
        <v>-1963</v>
      </c>
      <c r="R21" s="135">
        <v>-2802</v>
      </c>
      <c r="S21" s="135">
        <v>-2264</v>
      </c>
      <c r="T21" s="24">
        <v>-2511</v>
      </c>
      <c r="U21" s="24">
        <v>-3172</v>
      </c>
    </row>
    <row r="22" spans="1:21">
      <c r="A22" s="9" t="s">
        <v>174</v>
      </c>
      <c r="B22" s="54" t="s">
        <v>175</v>
      </c>
      <c r="C22" s="135">
        <v>-926</v>
      </c>
      <c r="D22" s="135">
        <v>-824</v>
      </c>
      <c r="E22" s="135">
        <v>-630</v>
      </c>
      <c r="F22" s="135">
        <v>-766</v>
      </c>
      <c r="G22" s="135">
        <v>-640</v>
      </c>
      <c r="H22" s="135">
        <v>-645</v>
      </c>
      <c r="I22" s="135">
        <v>-635</v>
      </c>
      <c r="J22" s="135">
        <v>-749</v>
      </c>
      <c r="K22" s="135">
        <v>-691</v>
      </c>
      <c r="L22" s="135">
        <v>-1092</v>
      </c>
      <c r="M22" s="135">
        <v>-1029</v>
      </c>
      <c r="N22" s="135">
        <v>-954</v>
      </c>
      <c r="O22" s="135">
        <v>-1268</v>
      </c>
      <c r="P22" s="135">
        <v>-14</v>
      </c>
      <c r="Q22" s="135">
        <v>-9</v>
      </c>
      <c r="R22" s="135">
        <v>-1007</v>
      </c>
      <c r="S22" s="135">
        <v>-811</v>
      </c>
      <c r="T22" s="24">
        <v>-657</v>
      </c>
      <c r="U22" s="24">
        <v>-630</v>
      </c>
    </row>
    <row r="23" spans="1:21">
      <c r="A23" s="22" t="s">
        <v>176</v>
      </c>
      <c r="B23" s="54" t="s">
        <v>177</v>
      </c>
      <c r="C23" s="135">
        <v>-5997</v>
      </c>
      <c r="D23" s="135">
        <v>-4759</v>
      </c>
      <c r="E23" s="135">
        <v>-7605</v>
      </c>
      <c r="F23" s="135">
        <v>-4505</v>
      </c>
      <c r="G23" s="135">
        <v>-6253</v>
      </c>
      <c r="H23" s="135">
        <v>-4983</v>
      </c>
      <c r="I23" s="135">
        <v>-7492</v>
      </c>
      <c r="J23" s="135">
        <v>-5010</v>
      </c>
      <c r="K23" s="135">
        <v>-6606</v>
      </c>
      <c r="L23" s="135">
        <v>-4758</v>
      </c>
      <c r="M23" s="135">
        <v>-6749</v>
      </c>
      <c r="N23" s="135">
        <v>-4895</v>
      </c>
      <c r="O23" s="135">
        <v>-4986</v>
      </c>
      <c r="P23" s="135">
        <v>-2935</v>
      </c>
      <c r="Q23" s="135">
        <v>0</v>
      </c>
      <c r="R23" s="135">
        <v>0</v>
      </c>
      <c r="S23" s="135">
        <v>0</v>
      </c>
      <c r="T23" s="24">
        <v>0</v>
      </c>
      <c r="U23" s="24">
        <v>0</v>
      </c>
    </row>
    <row r="24" spans="1:21">
      <c r="A24" s="9" t="s">
        <v>542</v>
      </c>
      <c r="B24" s="54" t="s">
        <v>543</v>
      </c>
      <c r="C24" s="135">
        <v>-27</v>
      </c>
      <c r="D24" s="135">
        <v>-231</v>
      </c>
      <c r="E24" s="135">
        <v>-819</v>
      </c>
      <c r="F24" s="135">
        <v>-31</v>
      </c>
      <c r="G24" s="135">
        <v>0</v>
      </c>
      <c r="H24" s="135">
        <v>0</v>
      </c>
      <c r="I24" s="135">
        <v>0</v>
      </c>
      <c r="J24" s="135">
        <v>-21</v>
      </c>
      <c r="K24" s="135">
        <v>0</v>
      </c>
      <c r="L24" s="135">
        <v>0</v>
      </c>
      <c r="M24" s="135">
        <v>0</v>
      </c>
      <c r="N24" s="135">
        <v>0</v>
      </c>
      <c r="O24" s="135">
        <v>0</v>
      </c>
      <c r="P24" s="135">
        <v>0</v>
      </c>
      <c r="Q24" s="135">
        <v>0</v>
      </c>
      <c r="R24" s="135">
        <v>-7897</v>
      </c>
      <c r="S24" s="135"/>
      <c r="T24" s="24"/>
      <c r="U24" s="24"/>
    </row>
    <row r="25" spans="1:21" ht="14.4" thickBot="1">
      <c r="A25" s="9" t="s">
        <v>40</v>
      </c>
      <c r="B25" s="54" t="s">
        <v>178</v>
      </c>
      <c r="C25" s="161">
        <v>974</v>
      </c>
      <c r="D25" s="161">
        <v>-1307</v>
      </c>
      <c r="E25" s="161">
        <v>-4726</v>
      </c>
      <c r="F25" s="161">
        <v>-16029</v>
      </c>
      <c r="G25" s="161">
        <v>-10010</v>
      </c>
      <c r="H25" s="161">
        <v>-6724</v>
      </c>
      <c r="I25" s="161">
        <v>-3655</v>
      </c>
      <c r="J25" s="161">
        <v>-1637</v>
      </c>
      <c r="K25" s="161">
        <v>-3350</v>
      </c>
      <c r="L25" s="161">
        <v>-13228</v>
      </c>
      <c r="M25" s="161">
        <v>-6380</v>
      </c>
      <c r="N25" s="161">
        <v>-7149</v>
      </c>
      <c r="O25" s="161">
        <v>-4579</v>
      </c>
      <c r="P25" s="161">
        <v>-2406</v>
      </c>
      <c r="Q25" s="161">
        <v>-7417</v>
      </c>
      <c r="R25" s="161">
        <v>-1916</v>
      </c>
      <c r="S25" s="161">
        <f>-1788</f>
        <v>-1788</v>
      </c>
      <c r="T25" s="90">
        <f>-974</f>
        <v>-974</v>
      </c>
      <c r="U25" s="90">
        <f>-553</f>
        <v>-553</v>
      </c>
    </row>
    <row r="26" spans="1:21" ht="14.4" thickTop="1">
      <c r="A26" s="182" t="s">
        <v>179</v>
      </c>
      <c r="B26" s="183" t="s">
        <v>180</v>
      </c>
      <c r="C26" s="199">
        <v>-19846</v>
      </c>
      <c r="D26" s="199">
        <v>-16914</v>
      </c>
      <c r="E26" s="199">
        <v>-40011</v>
      </c>
      <c r="F26" s="199">
        <v>-39478</v>
      </c>
      <c r="G26" s="199">
        <v>-36921</v>
      </c>
      <c r="H26" s="199">
        <v>-33549</v>
      </c>
      <c r="I26" s="199">
        <v>-31547</v>
      </c>
      <c r="J26" s="199">
        <v>-33639</v>
      </c>
      <c r="K26" s="199">
        <v>-23443</v>
      </c>
      <c r="L26" s="199">
        <v>-36749</v>
      </c>
      <c r="M26" s="199">
        <v>-22760</v>
      </c>
      <c r="N26" s="199">
        <v>-30091</v>
      </c>
      <c r="O26" s="199">
        <v>-18681</v>
      </c>
      <c r="P26" s="199">
        <v>-32161</v>
      </c>
      <c r="Q26" s="199">
        <v>-11526</v>
      </c>
      <c r="R26" s="199">
        <v>-15290</v>
      </c>
      <c r="S26" s="199">
        <f t="shared" ref="S26:U26" si="1">SUM(S18:S25)</f>
        <v>-11281</v>
      </c>
      <c r="T26" s="199">
        <f t="shared" si="1"/>
        <v>-5506</v>
      </c>
      <c r="U26" s="199">
        <f t="shared" si="1"/>
        <v>-5316</v>
      </c>
    </row>
    <row r="27" spans="1:21">
      <c r="C27" s="4"/>
      <c r="D27" s="4"/>
      <c r="E27" s="4"/>
      <c r="F27" s="4"/>
      <c r="G27" s="4"/>
      <c r="H27" s="4"/>
      <c r="I27" s="4"/>
      <c r="J27" s="4"/>
      <c r="K27" s="4"/>
      <c r="L27" s="4"/>
      <c r="M27" s="4"/>
      <c r="N27" s="4"/>
      <c r="O27" s="4"/>
      <c r="P27" s="4"/>
      <c r="Q27" s="4"/>
      <c r="R27" s="4"/>
      <c r="S27" s="4"/>
      <c r="T27" s="4"/>
      <c r="U27" s="4"/>
    </row>
    <row r="28" spans="1:21">
      <c r="C28" s="4"/>
      <c r="D28" s="4"/>
      <c r="E28" s="4"/>
      <c r="F28" s="4"/>
      <c r="G28" s="4"/>
      <c r="H28" s="4"/>
      <c r="I28" s="4"/>
      <c r="J28" s="4"/>
      <c r="K28" s="4"/>
      <c r="L28" s="4"/>
      <c r="M28" s="4"/>
      <c r="N28" s="4"/>
      <c r="O28" s="4"/>
      <c r="P28" s="4"/>
      <c r="Q28" s="4"/>
      <c r="R28" s="4"/>
      <c r="S28" s="4"/>
      <c r="T28" s="4"/>
      <c r="U28" s="4"/>
    </row>
    <row r="29" spans="1:21">
      <c r="N29" s="199"/>
      <c r="O29" s="199"/>
      <c r="P29" s="199"/>
      <c r="Q29" s="199"/>
      <c r="R29" s="199"/>
      <c r="S29" s="199"/>
      <c r="T29" s="199"/>
      <c r="U29" s="199"/>
    </row>
    <row r="30" spans="1:21">
      <c r="N30" s="199"/>
      <c r="O30" s="199"/>
      <c r="P30" s="199"/>
      <c r="Q30" s="199"/>
      <c r="R30" s="199"/>
      <c r="S30" s="199"/>
      <c r="T30" s="199"/>
      <c r="U30" s="199"/>
    </row>
    <row r="31" spans="1:21">
      <c r="N31" s="199"/>
      <c r="O31" s="199"/>
      <c r="P31" s="199"/>
      <c r="Q31" s="199"/>
      <c r="R31" s="199"/>
      <c r="S31" s="199"/>
      <c r="T31" s="199"/>
      <c r="U31" s="199"/>
    </row>
    <row r="34" spans="1:21" ht="17.399999999999999">
      <c r="A34" s="240" t="s">
        <v>469</v>
      </c>
    </row>
    <row r="36" spans="1:21">
      <c r="A36" s="13" t="s">
        <v>2</v>
      </c>
      <c r="B36" s="13" t="s">
        <v>3</v>
      </c>
    </row>
    <row r="37" spans="1:21" ht="30.6" customHeight="1">
      <c r="A37" s="269" t="s">
        <v>40</v>
      </c>
      <c r="B37" s="269" t="s">
        <v>377</v>
      </c>
      <c r="C37" s="233" t="s">
        <v>11</v>
      </c>
      <c r="D37" s="233" t="s">
        <v>10</v>
      </c>
      <c r="E37" s="233" t="s">
        <v>9</v>
      </c>
      <c r="F37" s="233" t="s">
        <v>8</v>
      </c>
      <c r="G37" s="233" t="s">
        <v>7</v>
      </c>
      <c r="H37" s="233" t="s">
        <v>6</v>
      </c>
      <c r="I37" s="233" t="s">
        <v>373</v>
      </c>
      <c r="J37" s="233" t="s">
        <v>388</v>
      </c>
      <c r="K37" s="233" t="s">
        <v>413</v>
      </c>
      <c r="L37" s="233" t="s">
        <v>432</v>
      </c>
      <c r="M37" s="233" t="s">
        <v>446</v>
      </c>
      <c r="N37" s="233" t="s">
        <v>455</v>
      </c>
      <c r="O37" s="233" t="s">
        <v>458</v>
      </c>
      <c r="P37" s="233" t="s">
        <v>463</v>
      </c>
      <c r="Q37" s="233" t="s">
        <v>467</v>
      </c>
      <c r="R37" s="233" t="s">
        <v>471</v>
      </c>
      <c r="S37" s="233" t="s">
        <v>473</v>
      </c>
      <c r="T37" s="233">
        <v>43281</v>
      </c>
      <c r="U37" s="233">
        <v>43373</v>
      </c>
    </row>
    <row r="38" spans="1:21" ht="26.4">
      <c r="A38" s="9" t="s">
        <v>170</v>
      </c>
      <c r="B38" s="243" t="s">
        <v>171</v>
      </c>
      <c r="C38" s="51">
        <v>-3368</v>
      </c>
      <c r="D38" s="51">
        <v>-739</v>
      </c>
      <c r="E38" s="51">
        <v>-2280</v>
      </c>
      <c r="F38" s="51">
        <v>-3368</v>
      </c>
      <c r="G38" s="51">
        <v>-154</v>
      </c>
      <c r="H38" s="51">
        <v>-14092</v>
      </c>
      <c r="I38" s="51">
        <v>-18119</v>
      </c>
      <c r="J38" s="51">
        <v>-20255</v>
      </c>
      <c r="K38" s="51">
        <v>-2769</v>
      </c>
      <c r="L38" s="51">
        <v>-13431</v>
      </c>
      <c r="M38" s="51">
        <v>-18385</v>
      </c>
      <c r="N38" s="51">
        <v>-28273</v>
      </c>
      <c r="O38" s="51">
        <v>-1661</v>
      </c>
      <c r="P38" s="51">
        <v>-12546</v>
      </c>
      <c r="Q38" s="51">
        <v>-23736</v>
      </c>
      <c r="R38" s="51">
        <v>-26709</v>
      </c>
      <c r="S38" s="51">
        <v>-1716</v>
      </c>
      <c r="T38" s="51">
        <v>-3280</v>
      </c>
      <c r="U38" s="51">
        <v>-6981</v>
      </c>
    </row>
    <row r="39" spans="1:21" ht="26.4">
      <c r="A39" s="9" t="s">
        <v>460</v>
      </c>
      <c r="B39" s="236" t="s">
        <v>461</v>
      </c>
      <c r="C39" s="51">
        <v>-4177</v>
      </c>
      <c r="D39" s="51">
        <v>-1112</v>
      </c>
      <c r="E39" s="51">
        <v>-3694</v>
      </c>
      <c r="F39" s="51">
        <v>-4177</v>
      </c>
      <c r="G39" s="51">
        <v>-257</v>
      </c>
      <c r="H39" s="51">
        <v>-679</v>
      </c>
      <c r="I39" s="51">
        <v>-1063</v>
      </c>
      <c r="J39" s="51">
        <v>-756</v>
      </c>
      <c r="K39" s="51">
        <v>-430</v>
      </c>
      <c r="L39" s="51">
        <v>0</v>
      </c>
      <c r="M39" s="51">
        <v>-428</v>
      </c>
      <c r="N39" s="51">
        <v>-727</v>
      </c>
      <c r="O39" s="51">
        <v>-9589</v>
      </c>
      <c r="P39" s="51">
        <v>-10071</v>
      </c>
      <c r="Q39" s="51">
        <v>-10146</v>
      </c>
      <c r="R39" s="51">
        <v>-10244</v>
      </c>
      <c r="S39" s="51"/>
      <c r="T39" s="51" t="s">
        <v>374</v>
      </c>
      <c r="U39" s="51" t="s">
        <v>374</v>
      </c>
    </row>
    <row r="40" spans="1:21" ht="26.4">
      <c r="A40" s="9" t="s">
        <v>378</v>
      </c>
      <c r="B40" s="236" t="s">
        <v>379</v>
      </c>
      <c r="C40" s="24">
        <v>-2866</v>
      </c>
      <c r="D40" s="24">
        <v>-474</v>
      </c>
      <c r="E40" s="24">
        <v>-2769</v>
      </c>
      <c r="F40" s="24">
        <v>-2866</v>
      </c>
      <c r="G40" s="24">
        <v>-1726</v>
      </c>
      <c r="H40" s="135">
        <v>-10606</v>
      </c>
      <c r="I40" s="135">
        <v>-9415</v>
      </c>
      <c r="J40" s="135">
        <v>-18075</v>
      </c>
      <c r="K40" s="135">
        <v>-457</v>
      </c>
      <c r="L40" s="135">
        <v>-750</v>
      </c>
      <c r="M40" s="135">
        <v>-840</v>
      </c>
      <c r="N40" s="135">
        <v>-8812</v>
      </c>
      <c r="O40" s="135">
        <v>-202</v>
      </c>
      <c r="P40" s="135">
        <v>-2034</v>
      </c>
      <c r="Q40" s="135">
        <v>-3019</v>
      </c>
      <c r="R40" s="135">
        <v>-8607</v>
      </c>
      <c r="S40" s="135">
        <v>-13571</v>
      </c>
      <c r="T40" s="135">
        <v>-13771</v>
      </c>
      <c r="U40" s="135">
        <v>-16672</v>
      </c>
    </row>
    <row r="41" spans="1:21">
      <c r="A41" s="22" t="s">
        <v>172</v>
      </c>
      <c r="B41" s="236" t="s">
        <v>173</v>
      </c>
      <c r="C41" s="24">
        <v>-10749</v>
      </c>
      <c r="D41" s="24">
        <v>-5683</v>
      </c>
      <c r="E41" s="24">
        <v>-7947</v>
      </c>
      <c r="F41" s="24">
        <v>-10749</v>
      </c>
      <c r="G41" s="24">
        <v>-1963</v>
      </c>
      <c r="H41" s="135">
        <v>-5529</v>
      </c>
      <c r="I41" s="135">
        <v>-10157</v>
      </c>
      <c r="J41" s="135">
        <v>-16761</v>
      </c>
      <c r="K41" s="135">
        <v>-4946</v>
      </c>
      <c r="L41" s="135">
        <v>-12092</v>
      </c>
      <c r="M41" s="135">
        <v>-19416</v>
      </c>
      <c r="N41" s="135">
        <v>-27479</v>
      </c>
      <c r="O41" s="135">
        <v>-8313</v>
      </c>
      <c r="P41" s="135">
        <v>-16311</v>
      </c>
      <c r="Q41" s="135">
        <v>-24079</v>
      </c>
      <c r="R41" s="135">
        <v>-33567</v>
      </c>
      <c r="S41" s="135">
        <v>-10944</v>
      </c>
      <c r="T41" s="135">
        <v>-18973</v>
      </c>
      <c r="U41" s="135">
        <v>-26241</v>
      </c>
    </row>
    <row r="42" spans="1:21">
      <c r="A42" s="9" t="s">
        <v>174</v>
      </c>
      <c r="B42" s="236" t="s">
        <v>175</v>
      </c>
      <c r="C42" s="24">
        <v>-3105</v>
      </c>
      <c r="D42" s="24">
        <v>-1287</v>
      </c>
      <c r="E42" s="24">
        <v>-2098</v>
      </c>
      <c r="F42" s="24">
        <v>-3105</v>
      </c>
      <c r="G42" s="24">
        <v>-9</v>
      </c>
      <c r="H42" s="135">
        <v>-23</v>
      </c>
      <c r="I42" s="135">
        <v>-1291</v>
      </c>
      <c r="J42" s="135">
        <v>-2245</v>
      </c>
      <c r="K42" s="135">
        <v>-1029</v>
      </c>
      <c r="L42" s="135">
        <v>-2121</v>
      </c>
      <c r="M42" s="135">
        <v>-2812</v>
      </c>
      <c r="N42" s="135">
        <v>-3561</v>
      </c>
      <c r="O42" s="135">
        <v>-635</v>
      </c>
      <c r="P42" s="135">
        <v>-1280</v>
      </c>
      <c r="Q42" s="135">
        <v>-1920</v>
      </c>
      <c r="R42" s="135">
        <v>-2686</v>
      </c>
      <c r="S42" s="135">
        <v>-630</v>
      </c>
      <c r="T42" s="135">
        <v>-1454</v>
      </c>
      <c r="U42" s="135">
        <v>-2380</v>
      </c>
    </row>
    <row r="43" spans="1:21">
      <c r="A43" s="22" t="s">
        <v>176</v>
      </c>
      <c r="B43" s="236" t="s">
        <v>177</v>
      </c>
      <c r="C43" s="24">
        <v>0</v>
      </c>
      <c r="D43" s="24">
        <v>0</v>
      </c>
      <c r="E43" s="24">
        <v>0</v>
      </c>
      <c r="F43" s="24">
        <v>0</v>
      </c>
      <c r="G43" s="24">
        <v>0</v>
      </c>
      <c r="H43" s="135">
        <v>-2935</v>
      </c>
      <c r="I43" s="135">
        <v>-7921</v>
      </c>
      <c r="J43" s="135">
        <v>-12816</v>
      </c>
      <c r="K43" s="135">
        <v>-6749</v>
      </c>
      <c r="L43" s="135">
        <v>-11507</v>
      </c>
      <c r="M43" s="135">
        <v>-18113</v>
      </c>
      <c r="N43" s="135">
        <v>-23123</v>
      </c>
      <c r="O43" s="135">
        <v>-7492</v>
      </c>
      <c r="P43" s="135">
        <v>-12475</v>
      </c>
      <c r="Q43" s="135">
        <v>-18728</v>
      </c>
      <c r="R43" s="135">
        <v>-23233</v>
      </c>
      <c r="S43" s="135">
        <v>-7605</v>
      </c>
      <c r="T43" s="135">
        <v>-12364</v>
      </c>
      <c r="U43" s="135">
        <v>-18361</v>
      </c>
    </row>
    <row r="44" spans="1:21">
      <c r="A44" s="22" t="s">
        <v>542</v>
      </c>
      <c r="B44" s="236" t="s">
        <v>543</v>
      </c>
      <c r="C44" s="24">
        <v>-7897</v>
      </c>
      <c r="D44" s="24"/>
      <c r="E44" s="24"/>
      <c r="F44" s="24"/>
      <c r="G44" s="24"/>
      <c r="H44" s="135"/>
      <c r="I44" s="135"/>
      <c r="J44" s="135"/>
      <c r="K44" s="135"/>
      <c r="L44" s="135"/>
      <c r="M44" s="135"/>
      <c r="N44" s="135">
        <v>-21</v>
      </c>
      <c r="O44" s="135"/>
      <c r="P44" s="135"/>
      <c r="Q44" s="135"/>
      <c r="R44" s="135">
        <v>-31</v>
      </c>
      <c r="S44" s="135">
        <v>-819</v>
      </c>
      <c r="T44" s="135">
        <v>-1050</v>
      </c>
      <c r="U44" s="135">
        <v>-1077</v>
      </c>
    </row>
    <row r="45" spans="1:21" ht="14.4" thickBot="1">
      <c r="A45" s="9" t="s">
        <v>40</v>
      </c>
      <c r="B45" s="236" t="s">
        <v>178</v>
      </c>
      <c r="C45" s="90">
        <v>-5231</v>
      </c>
      <c r="D45" s="90">
        <v>-1527</v>
      </c>
      <c r="E45" s="90">
        <v>-3315</v>
      </c>
      <c r="F45" s="90">
        <v>-13128</v>
      </c>
      <c r="G45" s="90">
        <v>-7417</v>
      </c>
      <c r="H45" s="161">
        <v>-6985</v>
      </c>
      <c r="I45" s="161">
        <v>-18108</v>
      </c>
      <c r="J45" s="161">
        <v>-30107</v>
      </c>
      <c r="K45" s="161">
        <v>-6380</v>
      </c>
      <c r="L45" s="161">
        <v>-19608</v>
      </c>
      <c r="M45" s="161">
        <v>-22958</v>
      </c>
      <c r="N45" s="161">
        <v>-24595</v>
      </c>
      <c r="O45" s="161">
        <v>-3655</v>
      </c>
      <c r="P45" s="161">
        <v>-10379</v>
      </c>
      <c r="Q45" s="161">
        <v>-20389</v>
      </c>
      <c r="R45" s="161">
        <v>-36418</v>
      </c>
      <c r="S45" s="161">
        <v>-4726</v>
      </c>
      <c r="T45" s="161">
        <v>-6033</v>
      </c>
      <c r="U45" s="161">
        <v>-5059</v>
      </c>
    </row>
    <row r="46" spans="1:21" ht="14.4" thickTop="1">
      <c r="A46" s="182" t="s">
        <v>179</v>
      </c>
      <c r="B46" s="238" t="s">
        <v>180</v>
      </c>
      <c r="C46" s="199">
        <v>-37393</v>
      </c>
      <c r="D46" s="199">
        <v>-10822</v>
      </c>
      <c r="E46" s="199">
        <v>-22103</v>
      </c>
      <c r="F46" s="199">
        <v>-37393</v>
      </c>
      <c r="G46" s="199">
        <v>-11526</v>
      </c>
      <c r="H46" s="199">
        <v>-40849</v>
      </c>
      <c r="I46" s="199">
        <v>-66074</v>
      </c>
      <c r="J46" s="199">
        <v>-101015</v>
      </c>
      <c r="K46" s="199">
        <v>-22760</v>
      </c>
      <c r="L46" s="199">
        <v>-59509</v>
      </c>
      <c r="M46" s="199">
        <v>-82952</v>
      </c>
      <c r="N46" s="199">
        <v>-116591</v>
      </c>
      <c r="O46" s="199">
        <v>-31547</v>
      </c>
      <c r="P46" s="199">
        <v>-65096</v>
      </c>
      <c r="Q46" s="199">
        <v>-102017</v>
      </c>
      <c r="R46" s="199">
        <v>-141495</v>
      </c>
      <c r="S46" s="199">
        <v>-40011</v>
      </c>
      <c r="T46" s="199">
        <v>-56925</v>
      </c>
      <c r="U46" s="199">
        <v>-76771</v>
      </c>
    </row>
    <row r="47" spans="1:21">
      <c r="B47" s="42"/>
      <c r="C47" s="231"/>
      <c r="D47" s="231"/>
      <c r="E47" s="231"/>
      <c r="F47" s="231"/>
      <c r="G47" s="231"/>
      <c r="H47" s="231"/>
      <c r="I47" s="231"/>
      <c r="J47" s="231"/>
      <c r="K47" s="231"/>
      <c r="L47" s="231"/>
      <c r="M47" s="231"/>
      <c r="N47" s="231"/>
      <c r="O47" s="231"/>
      <c r="P47" s="231"/>
      <c r="Q47" s="231"/>
      <c r="R47" s="231"/>
      <c r="S47" s="231"/>
      <c r="T47" s="231"/>
      <c r="U47" s="231"/>
    </row>
    <row r="48" spans="1:21">
      <c r="B48" s="42"/>
      <c r="C48" s="43"/>
      <c r="D48" s="43"/>
      <c r="E48" s="43"/>
      <c r="F48" s="43"/>
      <c r="G48" s="43"/>
      <c r="H48" s="43"/>
      <c r="I48" s="43"/>
      <c r="J48" s="43"/>
      <c r="K48" s="43"/>
      <c r="L48" s="43"/>
      <c r="M48" s="43"/>
      <c r="N48" s="43"/>
      <c r="O48" s="43"/>
      <c r="P48" s="43"/>
      <c r="Q48" s="43"/>
      <c r="R48" s="43"/>
      <c r="S48" s="43"/>
      <c r="T48" s="43"/>
      <c r="U48" s="43"/>
    </row>
    <row r="49" spans="1:21">
      <c r="A49" s="13" t="s">
        <v>54</v>
      </c>
      <c r="B49" s="13" t="s">
        <v>55</v>
      </c>
      <c r="C49" s="13"/>
      <c r="D49" s="13"/>
      <c r="E49" s="13"/>
      <c r="F49" s="13"/>
      <c r="G49" s="13"/>
      <c r="H49" s="13"/>
      <c r="I49" s="13"/>
      <c r="J49" s="13"/>
      <c r="K49" s="13"/>
      <c r="L49" s="13"/>
      <c r="M49" s="13"/>
      <c r="N49" s="13"/>
      <c r="O49" s="13"/>
      <c r="P49" s="13"/>
      <c r="Q49" s="13"/>
      <c r="R49" s="13"/>
      <c r="S49" s="13"/>
      <c r="T49" s="13"/>
      <c r="U49" s="13"/>
    </row>
    <row r="50" spans="1:21" ht="30.6" customHeight="1">
      <c r="A50" s="269" t="s">
        <v>40</v>
      </c>
      <c r="B50" s="269" t="s">
        <v>377</v>
      </c>
      <c r="C50" s="234" t="s">
        <v>408</v>
      </c>
      <c r="D50" s="234" t="s">
        <v>410</v>
      </c>
      <c r="E50" s="234" t="s">
        <v>409</v>
      </c>
      <c r="F50" s="234" t="s">
        <v>408</v>
      </c>
      <c r="G50" s="234" t="s">
        <v>407</v>
      </c>
      <c r="H50" s="234" t="s">
        <v>406</v>
      </c>
      <c r="I50" s="234" t="s">
        <v>405</v>
      </c>
      <c r="J50" s="234" t="s">
        <v>412</v>
      </c>
      <c r="K50" s="234" t="s">
        <v>416</v>
      </c>
      <c r="L50" s="234" t="s">
        <v>433</v>
      </c>
      <c r="M50" s="234" t="s">
        <v>447</v>
      </c>
      <c r="N50" s="234" t="s">
        <v>456</v>
      </c>
      <c r="O50" s="234" t="s">
        <v>459</v>
      </c>
      <c r="P50" s="234" t="s">
        <v>464</v>
      </c>
      <c r="Q50" s="234" t="s">
        <v>468</v>
      </c>
      <c r="R50" s="234" t="s">
        <v>472</v>
      </c>
      <c r="S50" s="234" t="s">
        <v>474</v>
      </c>
      <c r="T50" s="234" t="s">
        <v>498</v>
      </c>
      <c r="U50" s="234" t="s">
        <v>544</v>
      </c>
    </row>
    <row r="51" spans="1:21" ht="26.4">
      <c r="A51" s="9" t="s">
        <v>181</v>
      </c>
      <c r="B51" s="243" t="s">
        <v>171</v>
      </c>
      <c r="C51" s="51">
        <v>-1088</v>
      </c>
      <c r="D51" s="51">
        <v>-610</v>
      </c>
      <c r="E51" s="51">
        <v>-1541</v>
      </c>
      <c r="F51" s="51">
        <v>-1088</v>
      </c>
      <c r="G51" s="164">
        <v>-154</v>
      </c>
      <c r="H51" s="164">
        <v>-13938</v>
      </c>
      <c r="I51" s="164">
        <v>-4027</v>
      </c>
      <c r="J51" s="164">
        <v>-2136</v>
      </c>
      <c r="K51" s="164">
        <v>-2769</v>
      </c>
      <c r="L51" s="164">
        <v>-10662</v>
      </c>
      <c r="M51" s="164">
        <v>-4954</v>
      </c>
      <c r="N51" s="164">
        <v>-9888</v>
      </c>
      <c r="O51" s="164">
        <v>-1661</v>
      </c>
      <c r="P51" s="164">
        <v>-10885</v>
      </c>
      <c r="Q51" s="164">
        <v>-11190</v>
      </c>
      <c r="R51" s="164">
        <v>-2973</v>
      </c>
      <c r="S51" s="164">
        <v>-1716</v>
      </c>
      <c r="T51" s="164">
        <v>-1564</v>
      </c>
      <c r="U51" s="164">
        <v>-3701</v>
      </c>
    </row>
    <row r="52" spans="1:21" ht="26.4">
      <c r="A52" s="9" t="s">
        <v>460</v>
      </c>
      <c r="B52" s="236" t="s">
        <v>461</v>
      </c>
      <c r="C52" s="51">
        <v>-483</v>
      </c>
      <c r="D52" s="51">
        <v>-542</v>
      </c>
      <c r="E52" s="51">
        <v>-2582</v>
      </c>
      <c r="F52" s="51">
        <v>-483</v>
      </c>
      <c r="G52" s="164">
        <v>-257</v>
      </c>
      <c r="H52" s="164">
        <v>-422</v>
      </c>
      <c r="I52" s="164">
        <v>-384</v>
      </c>
      <c r="J52" s="164">
        <v>307</v>
      </c>
      <c r="K52" s="164">
        <v>-430</v>
      </c>
      <c r="L52" s="164">
        <v>430</v>
      </c>
      <c r="M52" s="164">
        <v>-428</v>
      </c>
      <c r="N52" s="164">
        <v>-299</v>
      </c>
      <c r="O52" s="164">
        <v>-9589</v>
      </c>
      <c r="P52" s="164">
        <v>-482</v>
      </c>
      <c r="Q52" s="164">
        <v>-75</v>
      </c>
      <c r="R52" s="164">
        <v>-98</v>
      </c>
      <c r="S52" s="164">
        <v>0</v>
      </c>
      <c r="T52" s="164" t="s">
        <v>374</v>
      </c>
      <c r="U52" s="164" t="s">
        <v>374</v>
      </c>
    </row>
    <row r="53" spans="1:21" ht="26.4">
      <c r="A53" s="9" t="s">
        <v>380</v>
      </c>
      <c r="B53" s="236" t="s">
        <v>379</v>
      </c>
      <c r="C53" s="24">
        <v>-97</v>
      </c>
      <c r="D53" s="24">
        <v>-212</v>
      </c>
      <c r="E53" s="24">
        <v>-2295</v>
      </c>
      <c r="F53" s="24">
        <v>-97</v>
      </c>
      <c r="G53" s="135">
        <v>-1726</v>
      </c>
      <c r="H53" s="135">
        <v>-8880</v>
      </c>
      <c r="I53" s="135">
        <v>1191</v>
      </c>
      <c r="J53" s="135">
        <v>-8660</v>
      </c>
      <c r="K53" s="135">
        <v>-457</v>
      </c>
      <c r="L53" s="135">
        <v>-293</v>
      </c>
      <c r="M53" s="135">
        <v>-90</v>
      </c>
      <c r="N53" s="135">
        <v>-7972</v>
      </c>
      <c r="O53" s="135">
        <v>-202</v>
      </c>
      <c r="P53" s="135">
        <v>-1832</v>
      </c>
      <c r="Q53" s="135">
        <v>-985</v>
      </c>
      <c r="R53" s="135">
        <v>-5588</v>
      </c>
      <c r="S53" s="135">
        <v>-13571</v>
      </c>
      <c r="T53" s="135">
        <v>-200</v>
      </c>
      <c r="U53" s="135">
        <v>-2901</v>
      </c>
    </row>
    <row r="54" spans="1:21">
      <c r="A54" s="9" t="s">
        <v>172</v>
      </c>
      <c r="B54" s="236" t="s">
        <v>173</v>
      </c>
      <c r="C54" s="24">
        <v>-2802</v>
      </c>
      <c r="D54" s="24">
        <v>-2511</v>
      </c>
      <c r="E54" s="24">
        <v>-2264</v>
      </c>
      <c r="F54" s="24">
        <v>-2802</v>
      </c>
      <c r="G54" s="135">
        <v>-1963</v>
      </c>
      <c r="H54" s="135">
        <v>-3566</v>
      </c>
      <c r="I54" s="135">
        <v>-4628</v>
      </c>
      <c r="J54" s="135">
        <v>-6604</v>
      </c>
      <c r="K54" s="135">
        <v>-4946</v>
      </c>
      <c r="L54" s="135">
        <v>-7146</v>
      </c>
      <c r="M54" s="135">
        <v>-7324</v>
      </c>
      <c r="N54" s="135">
        <v>-8063</v>
      </c>
      <c r="O54" s="135">
        <v>-8313</v>
      </c>
      <c r="P54" s="135">
        <v>-7998</v>
      </c>
      <c r="Q54" s="135">
        <v>-7768</v>
      </c>
      <c r="R54" s="135">
        <v>-9488</v>
      </c>
      <c r="S54" s="135">
        <v>-10944</v>
      </c>
      <c r="T54" s="135">
        <v>-8029</v>
      </c>
      <c r="U54" s="135">
        <v>-7268</v>
      </c>
    </row>
    <row r="55" spans="1:21">
      <c r="A55" s="9" t="s">
        <v>174</v>
      </c>
      <c r="B55" s="236" t="s">
        <v>175</v>
      </c>
      <c r="C55" s="24">
        <v>-1007</v>
      </c>
      <c r="D55" s="24">
        <v>-657</v>
      </c>
      <c r="E55" s="24">
        <v>-811</v>
      </c>
      <c r="F55" s="24">
        <v>-1007</v>
      </c>
      <c r="G55" s="135">
        <v>-9</v>
      </c>
      <c r="H55" s="135">
        <v>-14</v>
      </c>
      <c r="I55" s="135">
        <v>-1268</v>
      </c>
      <c r="J55" s="135">
        <v>-954</v>
      </c>
      <c r="K55" s="135">
        <v>-1029</v>
      </c>
      <c r="L55" s="135">
        <v>-1092</v>
      </c>
      <c r="M55" s="135">
        <v>-691</v>
      </c>
      <c r="N55" s="135">
        <v>-749</v>
      </c>
      <c r="O55" s="135">
        <v>-635</v>
      </c>
      <c r="P55" s="135">
        <v>-645</v>
      </c>
      <c r="Q55" s="135">
        <v>-640</v>
      </c>
      <c r="R55" s="135">
        <v>-766</v>
      </c>
      <c r="S55" s="135">
        <v>-630</v>
      </c>
      <c r="T55" s="135">
        <v>-824</v>
      </c>
      <c r="U55" s="135">
        <v>-926</v>
      </c>
    </row>
    <row r="56" spans="1:21">
      <c r="A56" s="22" t="s">
        <v>176</v>
      </c>
      <c r="B56" s="236" t="s">
        <v>177</v>
      </c>
      <c r="C56" s="24">
        <v>0</v>
      </c>
      <c r="D56" s="24">
        <v>0</v>
      </c>
      <c r="E56" s="24">
        <v>0</v>
      </c>
      <c r="F56" s="24">
        <v>0</v>
      </c>
      <c r="G56" s="135">
        <v>0</v>
      </c>
      <c r="H56" s="135">
        <v>-2935</v>
      </c>
      <c r="I56" s="135">
        <v>-4986</v>
      </c>
      <c r="J56" s="135">
        <v>-4895</v>
      </c>
      <c r="K56" s="135">
        <v>-6749</v>
      </c>
      <c r="L56" s="135">
        <v>-4758</v>
      </c>
      <c r="M56" s="135">
        <v>-6606</v>
      </c>
      <c r="N56" s="135">
        <v>-5010</v>
      </c>
      <c r="O56" s="135">
        <v>-7492</v>
      </c>
      <c r="P56" s="135">
        <v>-4983</v>
      </c>
      <c r="Q56" s="135">
        <v>-6253</v>
      </c>
      <c r="R56" s="135">
        <v>-4505</v>
      </c>
      <c r="S56" s="135">
        <v>-7605</v>
      </c>
      <c r="T56" s="135">
        <v>-4759</v>
      </c>
      <c r="U56" s="135">
        <v>-5997</v>
      </c>
    </row>
    <row r="57" spans="1:21">
      <c r="A57" s="22" t="s">
        <v>542</v>
      </c>
      <c r="B57" s="236" t="s">
        <v>543</v>
      </c>
      <c r="C57" s="24">
        <v>-7897</v>
      </c>
      <c r="D57" s="24"/>
      <c r="E57" s="24"/>
      <c r="F57" s="24"/>
      <c r="G57" s="135"/>
      <c r="H57" s="135"/>
      <c r="I57" s="135"/>
      <c r="J57" s="135"/>
      <c r="K57" s="135"/>
      <c r="L57" s="135"/>
      <c r="M57" s="135"/>
      <c r="N57" s="135">
        <v>-21</v>
      </c>
      <c r="O57" s="135"/>
      <c r="P57" s="135"/>
      <c r="Q57" s="135"/>
      <c r="R57" s="135">
        <v>-31</v>
      </c>
      <c r="S57" s="135">
        <v>-819</v>
      </c>
      <c r="T57" s="135">
        <v>-231</v>
      </c>
      <c r="U57" s="135">
        <v>-27</v>
      </c>
    </row>
    <row r="58" spans="1:21" ht="14.4" thickBot="1">
      <c r="A58" s="9" t="s">
        <v>40</v>
      </c>
      <c r="B58" s="236" t="s">
        <v>178</v>
      </c>
      <c r="C58" s="90">
        <v>-1916</v>
      </c>
      <c r="D58" s="90">
        <v>-974</v>
      </c>
      <c r="E58" s="90">
        <v>-1788</v>
      </c>
      <c r="F58" s="90">
        <v>-9813</v>
      </c>
      <c r="G58" s="161">
        <v>-7417</v>
      </c>
      <c r="H58" s="161">
        <v>-2406</v>
      </c>
      <c r="I58" s="161">
        <v>-4579</v>
      </c>
      <c r="J58" s="161">
        <v>-7149</v>
      </c>
      <c r="K58" s="161">
        <v>-6380</v>
      </c>
      <c r="L58" s="161">
        <v>-13228</v>
      </c>
      <c r="M58" s="161">
        <v>-3350</v>
      </c>
      <c r="N58" s="161">
        <v>-1637</v>
      </c>
      <c r="O58" s="161">
        <v>-3655</v>
      </c>
      <c r="P58" s="161">
        <v>-6724</v>
      </c>
      <c r="Q58" s="161">
        <v>-10010</v>
      </c>
      <c r="R58" s="161">
        <v>-16029</v>
      </c>
      <c r="S58" s="161">
        <v>-4726</v>
      </c>
      <c r="T58" s="161">
        <v>-1307</v>
      </c>
      <c r="U58" s="161">
        <v>974</v>
      </c>
    </row>
    <row r="59" spans="1:21" ht="14.4" thickTop="1">
      <c r="A59" s="182" t="s">
        <v>179</v>
      </c>
      <c r="B59" s="238" t="s">
        <v>180</v>
      </c>
      <c r="C59" s="199">
        <v>-15290</v>
      </c>
      <c r="D59" s="199">
        <v>-5506</v>
      </c>
      <c r="E59" s="199">
        <v>-11281</v>
      </c>
      <c r="F59" s="199">
        <v>-15290</v>
      </c>
      <c r="G59" s="199">
        <v>-11526</v>
      </c>
      <c r="H59" s="199">
        <v>-32161</v>
      </c>
      <c r="I59" s="199">
        <v>-18681</v>
      </c>
      <c r="J59" s="199">
        <v>-30091</v>
      </c>
      <c r="K59" s="199">
        <v>-22760</v>
      </c>
      <c r="L59" s="199">
        <v>-36749</v>
      </c>
      <c r="M59" s="199">
        <v>-23443</v>
      </c>
      <c r="N59" s="199">
        <v>-33639</v>
      </c>
      <c r="O59" s="199">
        <v>-31547</v>
      </c>
      <c r="P59" s="199">
        <v>-33549</v>
      </c>
      <c r="Q59" s="199">
        <v>-36921</v>
      </c>
      <c r="R59" s="199">
        <v>-39478</v>
      </c>
      <c r="S59" s="199">
        <v>-40011</v>
      </c>
      <c r="T59" s="199">
        <v>-16914</v>
      </c>
      <c r="U59" s="199">
        <v>-19846</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9BBB59"/>
    <pageSetUpPr fitToPage="1"/>
  </sheetPr>
  <dimension ref="A1:Z266"/>
  <sheetViews>
    <sheetView showGridLines="0" zoomScale="85" zoomScaleNormal="85" workbookViewId="0">
      <pane xSplit="2" topLeftCell="C1" activePane="topRight" state="frozen"/>
      <selection activeCell="C1" sqref="C1:C1048576"/>
      <selection pane="topRight" activeCell="C4" sqref="C4"/>
    </sheetView>
  </sheetViews>
  <sheetFormatPr defaultColWidth="10.33203125" defaultRowHeight="13.8" outlineLevelCol="1"/>
  <cols>
    <col min="1" max="1" width="48.88671875" style="2" customWidth="1"/>
    <col min="2" max="2" width="46.44140625" style="2" customWidth="1" outlineLevel="1"/>
    <col min="3" max="12" width="13.44140625" style="2" customWidth="1"/>
    <col min="13" max="19" width="13.44140625" style="2" bestFit="1" customWidth="1"/>
    <col min="20" max="20" width="13.44140625" style="10" bestFit="1" customWidth="1"/>
    <col min="21" max="21" width="13.44140625" style="128" customWidth="1"/>
    <col min="22" max="22" width="13.44140625" style="2" customWidth="1"/>
    <col min="23" max="23" width="10.88671875" style="2" customWidth="1"/>
    <col min="24" max="24" width="1.6640625" style="2" customWidth="1"/>
    <col min="25" max="25" width="13.44140625" style="2" customWidth="1"/>
    <col min="26" max="26" width="10.88671875" style="2" bestFit="1" customWidth="1"/>
    <col min="27" max="16384" width="10.33203125" style="2"/>
  </cols>
  <sheetData>
    <row r="1" spans="1:26" s="1" customFormat="1">
      <c r="A1" s="44" t="s">
        <v>0</v>
      </c>
      <c r="B1" s="44" t="s">
        <v>1</v>
      </c>
      <c r="C1" s="12"/>
      <c r="D1" s="12"/>
      <c r="E1" s="12"/>
      <c r="F1" s="12"/>
      <c r="G1" s="12"/>
      <c r="H1" s="12"/>
      <c r="I1" s="12"/>
      <c r="J1" s="12"/>
      <c r="K1" s="12"/>
      <c r="L1" s="12"/>
      <c r="M1" s="12"/>
      <c r="N1" s="12"/>
      <c r="O1" s="12"/>
      <c r="P1" s="12"/>
      <c r="Q1" s="12"/>
      <c r="R1" s="12"/>
      <c r="S1" s="12"/>
      <c r="T1" s="12"/>
      <c r="U1" s="128"/>
      <c r="V1" s="2"/>
      <c r="W1" s="2"/>
      <c r="X1" s="2"/>
      <c r="Y1" s="2"/>
      <c r="Z1" s="2"/>
    </row>
    <row r="2" spans="1:26">
      <c r="A2" s="62"/>
      <c r="B2" s="62"/>
      <c r="C2" s="62"/>
      <c r="D2" s="62"/>
      <c r="E2" s="62"/>
      <c r="F2" s="62"/>
      <c r="G2" s="62"/>
      <c r="H2" s="62"/>
      <c r="I2" s="62"/>
      <c r="J2" s="62"/>
      <c r="K2" s="62"/>
      <c r="L2" s="62"/>
      <c r="M2" s="62"/>
      <c r="N2" s="62"/>
      <c r="O2" s="62"/>
      <c r="P2" s="62"/>
      <c r="Q2" s="62"/>
      <c r="R2" s="62"/>
      <c r="S2" s="62"/>
      <c r="T2" s="62"/>
    </row>
    <row r="3" spans="1:26">
      <c r="A3" s="63" t="s">
        <v>182</v>
      </c>
      <c r="B3" s="64" t="s">
        <v>183</v>
      </c>
      <c r="C3" s="65"/>
      <c r="D3" s="65"/>
      <c r="E3" s="65"/>
      <c r="F3" s="65"/>
      <c r="G3" s="65"/>
      <c r="H3" s="65"/>
      <c r="I3" s="65"/>
      <c r="J3" s="65"/>
      <c r="K3" s="65"/>
      <c r="L3" s="65"/>
      <c r="M3" s="65"/>
      <c r="N3" s="65"/>
      <c r="O3" s="65"/>
      <c r="P3" s="65"/>
      <c r="Q3" s="65"/>
      <c r="R3" s="65"/>
      <c r="S3" s="65"/>
      <c r="T3" s="65"/>
      <c r="U3" s="65"/>
    </row>
    <row r="4" spans="1:26" ht="30" customHeight="1">
      <c r="A4" s="67" t="s">
        <v>184</v>
      </c>
      <c r="B4" s="67" t="s">
        <v>185</v>
      </c>
      <c r="C4" s="8">
        <v>43373</v>
      </c>
      <c r="D4" s="8">
        <v>43281</v>
      </c>
      <c r="E4" s="8" t="s">
        <v>473</v>
      </c>
      <c r="F4" s="8" t="s">
        <v>471</v>
      </c>
      <c r="G4" s="8" t="s">
        <v>467</v>
      </c>
      <c r="H4" s="8" t="s">
        <v>463</v>
      </c>
      <c r="I4" s="8" t="s">
        <v>458</v>
      </c>
      <c r="J4" s="8" t="s">
        <v>455</v>
      </c>
      <c r="K4" s="8" t="s">
        <v>446</v>
      </c>
      <c r="L4" s="8" t="s">
        <v>432</v>
      </c>
      <c r="M4" s="8" t="s">
        <v>413</v>
      </c>
      <c r="N4" s="8" t="s">
        <v>388</v>
      </c>
      <c r="O4" s="8" t="s">
        <v>373</v>
      </c>
      <c r="P4" s="8" t="s">
        <v>6</v>
      </c>
      <c r="Q4" s="8" t="s">
        <v>7</v>
      </c>
      <c r="R4" s="8" t="s">
        <v>8</v>
      </c>
      <c r="S4" s="8" t="s">
        <v>9</v>
      </c>
      <c r="T4" s="8" t="s">
        <v>10</v>
      </c>
      <c r="U4" s="8" t="s">
        <v>11</v>
      </c>
      <c r="V4" s="3"/>
    </row>
    <row r="5" spans="1:26">
      <c r="B5" s="68"/>
      <c r="C5" s="29"/>
      <c r="D5" s="29"/>
      <c r="E5" s="29"/>
      <c r="F5" s="29"/>
      <c r="G5" s="29"/>
      <c r="H5" s="29"/>
      <c r="I5" s="29"/>
      <c r="J5" s="29"/>
      <c r="K5" s="29"/>
      <c r="L5" s="29"/>
      <c r="M5" s="29"/>
      <c r="N5" s="29"/>
      <c r="O5" s="29"/>
      <c r="P5" s="29"/>
      <c r="Q5" s="29"/>
      <c r="R5" s="29"/>
      <c r="S5" s="29"/>
      <c r="T5" s="29"/>
      <c r="U5" s="29"/>
      <c r="V5" s="3"/>
    </row>
    <row r="6" spans="1:26">
      <c r="A6" s="69" t="s">
        <v>186</v>
      </c>
      <c r="B6" s="70" t="s">
        <v>187</v>
      </c>
      <c r="C6" s="71"/>
      <c r="D6" s="71"/>
      <c r="E6" s="71"/>
      <c r="F6" s="71"/>
      <c r="G6" s="71"/>
      <c r="H6" s="71"/>
      <c r="I6" s="71"/>
      <c r="J6" s="71"/>
      <c r="K6" s="71"/>
      <c r="L6" s="71"/>
      <c r="M6" s="71"/>
      <c r="N6" s="71"/>
      <c r="O6" s="71"/>
      <c r="P6" s="71"/>
      <c r="Q6" s="71"/>
      <c r="R6" s="71"/>
      <c r="S6" s="71"/>
      <c r="T6" s="71"/>
      <c r="U6" s="71"/>
      <c r="V6" s="3"/>
    </row>
    <row r="7" spans="1:26">
      <c r="A7" s="9" t="s">
        <v>188</v>
      </c>
      <c r="B7" s="54" t="s">
        <v>189</v>
      </c>
      <c r="C7" s="24">
        <v>1170138</v>
      </c>
      <c r="D7" s="24">
        <v>914056</v>
      </c>
      <c r="E7" s="24">
        <v>2339735</v>
      </c>
      <c r="F7" s="24">
        <v>998035</v>
      </c>
      <c r="G7" s="24">
        <v>1708096</v>
      </c>
      <c r="H7" s="24">
        <v>2136821</v>
      </c>
      <c r="I7" s="24">
        <v>2035492</v>
      </c>
      <c r="J7" s="24">
        <v>1302847</v>
      </c>
      <c r="K7" s="24">
        <v>2021495</v>
      </c>
      <c r="L7" s="24">
        <v>2998185</v>
      </c>
      <c r="M7" s="24">
        <v>1455294</v>
      </c>
      <c r="N7" s="24">
        <v>2826416</v>
      </c>
      <c r="O7" s="24">
        <v>2022991</v>
      </c>
      <c r="P7" s="24">
        <v>2472825</v>
      </c>
      <c r="Q7" s="24">
        <v>1901971</v>
      </c>
      <c r="R7" s="24">
        <v>1790160</v>
      </c>
      <c r="S7" s="24">
        <v>1495370</v>
      </c>
      <c r="T7" s="24">
        <v>1416197</v>
      </c>
      <c r="U7" s="24">
        <v>1607994</v>
      </c>
      <c r="V7" s="3"/>
    </row>
    <row r="8" spans="1:26">
      <c r="A8" s="9" t="s">
        <v>84</v>
      </c>
      <c r="B8" s="54" t="s">
        <v>85</v>
      </c>
      <c r="C8" s="24">
        <v>272634</v>
      </c>
      <c r="D8" s="24">
        <v>386581</v>
      </c>
      <c r="E8" s="24">
        <v>577255</v>
      </c>
      <c r="F8" s="24">
        <v>2603689</v>
      </c>
      <c r="G8" s="24">
        <v>273646</v>
      </c>
      <c r="H8" s="24">
        <v>520270</v>
      </c>
      <c r="I8" s="24">
        <v>376364</v>
      </c>
      <c r="J8" s="24">
        <v>1233592</v>
      </c>
      <c r="K8" s="24">
        <v>281018</v>
      </c>
      <c r="L8" s="24">
        <v>881471</v>
      </c>
      <c r="M8" s="24">
        <v>541296</v>
      </c>
      <c r="N8" s="24">
        <v>495431</v>
      </c>
      <c r="O8" s="24">
        <v>518141</v>
      </c>
      <c r="P8" s="24">
        <v>308917</v>
      </c>
      <c r="Q8" s="24">
        <v>186636</v>
      </c>
      <c r="R8" s="24">
        <v>404724</v>
      </c>
      <c r="S8" s="24">
        <v>296707</v>
      </c>
      <c r="T8" s="24">
        <v>291876</v>
      </c>
      <c r="U8" s="24">
        <v>109767</v>
      </c>
      <c r="V8" s="3"/>
    </row>
    <row r="9" spans="1:26" ht="27.6" customHeight="1">
      <c r="A9" s="9" t="s">
        <v>190</v>
      </c>
      <c r="B9" s="54" t="s">
        <v>191</v>
      </c>
      <c r="C9" s="24">
        <v>0</v>
      </c>
      <c r="D9" s="24">
        <v>0</v>
      </c>
      <c r="E9" s="24">
        <v>0</v>
      </c>
      <c r="F9" s="24">
        <v>0</v>
      </c>
      <c r="G9" s="24">
        <v>0</v>
      </c>
      <c r="H9" s="24">
        <v>0</v>
      </c>
      <c r="I9" s="24">
        <v>0</v>
      </c>
      <c r="J9" s="24">
        <v>0</v>
      </c>
      <c r="K9" s="24">
        <v>0</v>
      </c>
      <c r="L9" s="24">
        <v>0</v>
      </c>
      <c r="M9" s="24">
        <v>0</v>
      </c>
      <c r="N9" s="24">
        <v>0</v>
      </c>
      <c r="O9" s="24">
        <v>0</v>
      </c>
      <c r="P9" s="24">
        <v>0</v>
      </c>
      <c r="Q9" s="24">
        <v>84578</v>
      </c>
      <c r="R9" s="24">
        <v>100668</v>
      </c>
      <c r="S9" s="24">
        <v>353656</v>
      </c>
      <c r="T9" s="24">
        <v>61351</v>
      </c>
      <c r="U9" s="24">
        <v>34508</v>
      </c>
      <c r="V9" s="3"/>
    </row>
    <row r="10" spans="1:26">
      <c r="A10" s="9" t="s">
        <v>192</v>
      </c>
      <c r="B10" s="54" t="s">
        <v>193</v>
      </c>
      <c r="C10" s="24">
        <v>0</v>
      </c>
      <c r="D10" s="24">
        <v>0</v>
      </c>
      <c r="E10" s="24">
        <v>0</v>
      </c>
      <c r="F10" s="24">
        <v>0</v>
      </c>
      <c r="G10" s="24">
        <v>0</v>
      </c>
      <c r="H10" s="24">
        <v>0</v>
      </c>
      <c r="I10" s="24">
        <v>0</v>
      </c>
      <c r="J10" s="24">
        <v>0</v>
      </c>
      <c r="K10" s="24">
        <v>0</v>
      </c>
      <c r="L10" s="24">
        <v>0</v>
      </c>
      <c r="M10" s="24">
        <v>0</v>
      </c>
      <c r="N10" s="24">
        <v>0</v>
      </c>
      <c r="O10" s="24">
        <v>0</v>
      </c>
      <c r="P10" s="24">
        <v>260</v>
      </c>
      <c r="Q10" s="24">
        <v>183312</v>
      </c>
      <c r="R10" s="24">
        <v>199404</v>
      </c>
      <c r="S10" s="24">
        <v>153976</v>
      </c>
      <c r="T10" s="24">
        <v>300818</v>
      </c>
      <c r="U10" s="24">
        <v>171331</v>
      </c>
      <c r="V10" s="3"/>
    </row>
    <row r="11" spans="1:26">
      <c r="A11" s="9" t="s">
        <v>194</v>
      </c>
      <c r="B11" s="54" t="s">
        <v>195</v>
      </c>
      <c r="C11" s="24">
        <v>378014</v>
      </c>
      <c r="D11" s="24">
        <v>455563</v>
      </c>
      <c r="E11" s="24">
        <v>429476</v>
      </c>
      <c r="F11" s="24">
        <v>474421</v>
      </c>
      <c r="G11" s="24">
        <v>395696</v>
      </c>
      <c r="H11" s="24">
        <v>394177</v>
      </c>
      <c r="I11" s="24">
        <v>419433</v>
      </c>
      <c r="J11" s="24">
        <v>324005</v>
      </c>
      <c r="K11" s="24">
        <v>323378</v>
      </c>
      <c r="L11" s="24">
        <v>365705</v>
      </c>
      <c r="M11" s="24">
        <v>430834</v>
      </c>
      <c r="N11" s="24">
        <v>368147</v>
      </c>
      <c r="O11" s="24">
        <v>372814</v>
      </c>
      <c r="P11" s="24">
        <v>357102</v>
      </c>
      <c r="Q11" s="24">
        <v>340384</v>
      </c>
      <c r="R11" s="24">
        <v>420152</v>
      </c>
      <c r="S11" s="24">
        <v>401899</v>
      </c>
      <c r="T11" s="24">
        <v>247465</v>
      </c>
      <c r="U11" s="24">
        <v>302609</v>
      </c>
      <c r="V11" s="3"/>
    </row>
    <row r="12" spans="1:26" ht="26.4">
      <c r="A12" s="9" t="s">
        <v>487</v>
      </c>
      <c r="B12" s="54" t="s">
        <v>488</v>
      </c>
      <c r="C12" s="24">
        <v>39213</v>
      </c>
      <c r="D12" s="24">
        <v>42401</v>
      </c>
      <c r="E12" s="24">
        <v>53459</v>
      </c>
      <c r="F12" s="24">
        <v>32730</v>
      </c>
      <c r="G12" s="24">
        <v>20230</v>
      </c>
      <c r="H12" s="24">
        <v>9682</v>
      </c>
      <c r="I12" s="24">
        <v>29062</v>
      </c>
      <c r="J12" s="24">
        <v>18671</v>
      </c>
      <c r="K12" s="24">
        <v>49063</v>
      </c>
      <c r="L12" s="24">
        <v>35692</v>
      </c>
      <c r="M12" s="24">
        <v>26123</v>
      </c>
      <c r="N12" s="24">
        <v>2711</v>
      </c>
      <c r="O12" s="24">
        <v>6880</v>
      </c>
      <c r="P12" s="24">
        <v>6459</v>
      </c>
      <c r="Q12" s="24">
        <v>0</v>
      </c>
      <c r="R12" s="24">
        <v>0</v>
      </c>
      <c r="S12" s="24">
        <v>0</v>
      </c>
      <c r="T12" s="24">
        <v>0</v>
      </c>
      <c r="U12" s="24">
        <v>67218</v>
      </c>
      <c r="V12" s="3"/>
    </row>
    <row r="13" spans="1:26" ht="26.4">
      <c r="A13" s="9" t="s">
        <v>489</v>
      </c>
      <c r="B13" s="54" t="s">
        <v>490</v>
      </c>
      <c r="C13" s="24">
        <v>51671510</v>
      </c>
      <c r="D13" s="24">
        <v>50620652</v>
      </c>
      <c r="E13" s="24">
        <v>49500358</v>
      </c>
      <c r="F13" s="24">
        <v>52967568</v>
      </c>
      <c r="G13" s="24">
        <v>56546787</v>
      </c>
      <c r="H13" s="24">
        <v>56040582</v>
      </c>
      <c r="I13" s="24">
        <v>55884822</v>
      </c>
      <c r="J13" s="24">
        <v>55075871</v>
      </c>
      <c r="K13" s="24">
        <v>54211801</v>
      </c>
      <c r="L13" s="24">
        <v>53675770</v>
      </c>
      <c r="M13" s="24">
        <v>52713155</v>
      </c>
      <c r="N13" s="24">
        <v>52269544</v>
      </c>
      <c r="O13" s="24">
        <v>50201630</v>
      </c>
      <c r="P13" s="24">
        <v>49534661</v>
      </c>
      <c r="Q13" s="24">
        <v>29877265</v>
      </c>
      <c r="R13" s="24">
        <v>29631923</v>
      </c>
      <c r="S13" s="24">
        <v>29794139</v>
      </c>
      <c r="T13" s="24">
        <v>28918697</v>
      </c>
      <c r="U13" s="24">
        <v>26458387</v>
      </c>
      <c r="V13" s="225">
        <v>26297916</v>
      </c>
    </row>
    <row r="14" spans="1:26" ht="26.4">
      <c r="A14" s="9" t="s">
        <v>477</v>
      </c>
      <c r="B14" s="54" t="s">
        <v>478</v>
      </c>
      <c r="C14" s="24">
        <v>2555133</v>
      </c>
      <c r="D14" s="24">
        <v>2636772</v>
      </c>
      <c r="E14" s="24">
        <v>2750954</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25"/>
    </row>
    <row r="15" spans="1:26">
      <c r="A15" s="9" t="s">
        <v>198</v>
      </c>
      <c r="B15" s="54" t="s">
        <v>491</v>
      </c>
      <c r="C15" s="24">
        <v>0</v>
      </c>
      <c r="D15" s="24">
        <v>0</v>
      </c>
      <c r="E15" s="24">
        <v>0</v>
      </c>
      <c r="F15" s="24">
        <v>13922540</v>
      </c>
      <c r="G15" s="24">
        <v>11218587</v>
      </c>
      <c r="H15" s="24">
        <v>11098211</v>
      </c>
      <c r="I15" s="24">
        <v>11018172</v>
      </c>
      <c r="J15" s="24">
        <v>12497855</v>
      </c>
      <c r="K15" s="24">
        <v>10464436</v>
      </c>
      <c r="L15" s="24">
        <v>10011272</v>
      </c>
      <c r="M15" s="24">
        <v>9484763</v>
      </c>
      <c r="N15" s="24">
        <v>7845074</v>
      </c>
      <c r="O15" s="24">
        <v>6962185</v>
      </c>
      <c r="P15" s="24">
        <v>8432095</v>
      </c>
      <c r="Q15" s="24">
        <v>6267672</v>
      </c>
      <c r="R15" s="24">
        <v>7084017</v>
      </c>
      <c r="S15" s="24">
        <v>6893680</v>
      </c>
      <c r="T15" s="24">
        <v>6537759</v>
      </c>
      <c r="U15" s="24">
        <v>6377810</v>
      </c>
    </row>
    <row r="16" spans="1:26" ht="26.4">
      <c r="A16" s="9" t="s">
        <v>492</v>
      </c>
      <c r="B16" s="54" t="s">
        <v>493</v>
      </c>
      <c r="C16" s="24">
        <v>9166178</v>
      </c>
      <c r="D16" s="24">
        <v>9413855</v>
      </c>
      <c r="E16" s="24">
        <v>9478262</v>
      </c>
      <c r="F16" s="24">
        <v>0</v>
      </c>
      <c r="G16" s="24">
        <v>0</v>
      </c>
      <c r="H16" s="24">
        <v>0</v>
      </c>
      <c r="I16" s="24">
        <v>0</v>
      </c>
      <c r="J16" s="24">
        <v>0</v>
      </c>
      <c r="K16" s="24">
        <v>0</v>
      </c>
      <c r="L16" s="24">
        <v>0</v>
      </c>
      <c r="M16" s="24">
        <v>0</v>
      </c>
      <c r="N16" s="24">
        <v>0</v>
      </c>
      <c r="O16" s="24">
        <v>0</v>
      </c>
      <c r="P16" s="24">
        <v>0</v>
      </c>
      <c r="Q16" s="24">
        <v>0</v>
      </c>
      <c r="R16" s="24">
        <v>0</v>
      </c>
      <c r="S16" s="24">
        <v>0</v>
      </c>
      <c r="T16" s="24">
        <v>0</v>
      </c>
      <c r="U16" s="24">
        <v>0</v>
      </c>
    </row>
    <row r="17" spans="1:22" ht="26.4">
      <c r="A17" s="9" t="s">
        <v>494</v>
      </c>
      <c r="B17" s="54" t="s">
        <v>495</v>
      </c>
      <c r="C17" s="24">
        <v>139591</v>
      </c>
      <c r="D17" s="24">
        <v>134997</v>
      </c>
      <c r="E17" s="24">
        <v>118562</v>
      </c>
      <c r="F17" s="24">
        <v>0</v>
      </c>
      <c r="G17" s="24">
        <v>0</v>
      </c>
      <c r="H17" s="24">
        <v>0</v>
      </c>
      <c r="I17" s="24">
        <v>0</v>
      </c>
      <c r="J17" s="24">
        <v>0</v>
      </c>
      <c r="K17" s="24">
        <v>0</v>
      </c>
      <c r="L17" s="24">
        <v>0</v>
      </c>
      <c r="M17" s="24">
        <v>0</v>
      </c>
      <c r="N17" s="24">
        <v>0</v>
      </c>
      <c r="O17" s="24">
        <v>0</v>
      </c>
      <c r="P17" s="24">
        <v>0</v>
      </c>
      <c r="Q17" s="24">
        <v>0</v>
      </c>
      <c r="R17" s="24">
        <v>0</v>
      </c>
      <c r="S17" s="24">
        <v>0</v>
      </c>
      <c r="T17" s="24">
        <v>0</v>
      </c>
      <c r="U17" s="24">
        <v>0</v>
      </c>
    </row>
    <row r="18" spans="1:22" ht="26.4">
      <c r="A18" s="9" t="s">
        <v>496</v>
      </c>
      <c r="B18" s="54" t="s">
        <v>497</v>
      </c>
      <c r="C18" s="24">
        <v>4541389</v>
      </c>
      <c r="D18" s="24">
        <v>4768541</v>
      </c>
      <c r="E18" s="24">
        <v>4801476</v>
      </c>
      <c r="F18" s="24">
        <v>0</v>
      </c>
      <c r="G18" s="24">
        <v>0</v>
      </c>
      <c r="H18" s="24">
        <v>0</v>
      </c>
      <c r="I18" s="24">
        <v>0</v>
      </c>
      <c r="J18" s="24">
        <v>0</v>
      </c>
      <c r="K18" s="24">
        <v>0</v>
      </c>
      <c r="L18" s="24">
        <v>0</v>
      </c>
      <c r="M18" s="24">
        <v>0</v>
      </c>
      <c r="N18" s="24">
        <v>0</v>
      </c>
      <c r="O18" s="24">
        <v>0</v>
      </c>
      <c r="P18" s="24">
        <v>0</v>
      </c>
      <c r="Q18" s="24">
        <v>0</v>
      </c>
      <c r="R18" s="24">
        <v>0</v>
      </c>
      <c r="S18" s="24">
        <v>0</v>
      </c>
      <c r="T18" s="24">
        <v>0</v>
      </c>
      <c r="U18" s="24">
        <v>0</v>
      </c>
    </row>
    <row r="19" spans="1:22">
      <c r="A19" s="9" t="s">
        <v>199</v>
      </c>
      <c r="B19" s="54" t="s">
        <v>200</v>
      </c>
      <c r="C19" s="24">
        <v>54435</v>
      </c>
      <c r="D19" s="24">
        <v>54435</v>
      </c>
      <c r="E19" s="24">
        <v>54435</v>
      </c>
      <c r="F19" s="24">
        <v>54435</v>
      </c>
      <c r="G19" s="24">
        <v>54466</v>
      </c>
      <c r="H19" s="24">
        <v>54466</v>
      </c>
      <c r="I19" s="24">
        <v>54466</v>
      </c>
      <c r="J19" s="24">
        <v>54466</v>
      </c>
      <c r="K19" s="24">
        <v>54487</v>
      </c>
      <c r="L19" s="24">
        <v>54487</v>
      </c>
      <c r="M19" s="24">
        <v>54487</v>
      </c>
      <c r="N19" s="24">
        <v>54627</v>
      </c>
      <c r="O19" s="24">
        <v>54627</v>
      </c>
      <c r="P19" s="24">
        <v>54627</v>
      </c>
      <c r="Q19" s="24">
        <v>54627</v>
      </c>
      <c r="R19" s="24">
        <v>54627</v>
      </c>
      <c r="S19" s="24">
        <v>62524</v>
      </c>
      <c r="T19" s="24">
        <v>62524</v>
      </c>
      <c r="U19" s="24">
        <v>62524</v>
      </c>
    </row>
    <row r="20" spans="1:22">
      <c r="A20" s="9" t="s">
        <v>201</v>
      </c>
      <c r="B20" s="54" t="s">
        <v>202</v>
      </c>
      <c r="C20" s="24"/>
      <c r="D20" s="24"/>
      <c r="E20" s="24">
        <v>0</v>
      </c>
      <c r="F20" s="24">
        <v>0</v>
      </c>
      <c r="G20" s="24">
        <v>0</v>
      </c>
      <c r="H20" s="24">
        <v>0</v>
      </c>
      <c r="I20" s="24">
        <v>0</v>
      </c>
      <c r="J20" s="24">
        <v>0</v>
      </c>
      <c r="K20" s="24">
        <v>0</v>
      </c>
      <c r="L20" s="24">
        <v>0</v>
      </c>
      <c r="M20" s="24">
        <v>0</v>
      </c>
      <c r="N20" s="24">
        <v>0</v>
      </c>
      <c r="O20" s="24">
        <v>0</v>
      </c>
      <c r="P20" s="24">
        <v>0</v>
      </c>
      <c r="Q20" s="24">
        <v>0</v>
      </c>
      <c r="R20" s="24">
        <v>0</v>
      </c>
      <c r="S20" s="24">
        <v>0</v>
      </c>
      <c r="T20" s="24">
        <v>37101</v>
      </c>
      <c r="U20" s="24">
        <v>36259</v>
      </c>
    </row>
    <row r="21" spans="1:22">
      <c r="A21" s="9" t="s">
        <v>203</v>
      </c>
      <c r="B21" s="54" t="s">
        <v>204</v>
      </c>
      <c r="C21" s="24">
        <v>317698</v>
      </c>
      <c r="D21" s="24">
        <v>306452</v>
      </c>
      <c r="E21" s="24">
        <v>282311</v>
      </c>
      <c r="F21" s="24">
        <v>288340</v>
      </c>
      <c r="G21" s="24">
        <v>260424</v>
      </c>
      <c r="H21" s="24">
        <v>245367</v>
      </c>
      <c r="I21" s="24">
        <v>237592</v>
      </c>
      <c r="J21" s="24">
        <v>246552</v>
      </c>
      <c r="K21" s="24">
        <v>242688</v>
      </c>
      <c r="L21" s="24">
        <v>236462</v>
      </c>
      <c r="M21" s="24">
        <v>253192</v>
      </c>
      <c r="N21" s="24">
        <v>256455</v>
      </c>
      <c r="O21" s="24">
        <v>261231</v>
      </c>
      <c r="P21" s="24">
        <v>265983</v>
      </c>
      <c r="Q21" s="24">
        <v>166528</v>
      </c>
      <c r="R21" s="24">
        <v>165307</v>
      </c>
      <c r="S21" s="24">
        <v>153402</v>
      </c>
      <c r="T21" s="24">
        <v>153405</v>
      </c>
      <c r="U21" s="24">
        <v>152684</v>
      </c>
    </row>
    <row r="22" spans="1:22">
      <c r="A22" s="9" t="s">
        <v>205</v>
      </c>
      <c r="B22" s="54" t="s">
        <v>164</v>
      </c>
      <c r="C22" s="24">
        <v>465377</v>
      </c>
      <c r="D22" s="24">
        <v>479903</v>
      </c>
      <c r="E22" s="24">
        <v>486575</v>
      </c>
      <c r="F22" s="24">
        <v>500647</v>
      </c>
      <c r="G22" s="24">
        <v>507276</v>
      </c>
      <c r="H22" s="24">
        <v>518260</v>
      </c>
      <c r="I22" s="24">
        <v>529818</v>
      </c>
      <c r="J22" s="24">
        <v>546002</v>
      </c>
      <c r="K22" s="24">
        <v>537341</v>
      </c>
      <c r="L22" s="24">
        <v>537587</v>
      </c>
      <c r="M22" s="24">
        <v>531291</v>
      </c>
      <c r="N22" s="24">
        <v>537201</v>
      </c>
      <c r="O22" s="24">
        <v>526526</v>
      </c>
      <c r="P22" s="24">
        <v>490236</v>
      </c>
      <c r="Q22" s="24">
        <v>398895</v>
      </c>
      <c r="R22" s="24">
        <v>411063</v>
      </c>
      <c r="S22" s="24">
        <v>415993</v>
      </c>
      <c r="T22" s="24">
        <v>427054</v>
      </c>
      <c r="U22" s="24">
        <v>436637</v>
      </c>
    </row>
    <row r="23" spans="1:22">
      <c r="A23" s="9" t="s">
        <v>206</v>
      </c>
      <c r="B23" s="54" t="s">
        <v>207</v>
      </c>
      <c r="C23" s="24">
        <v>616346</v>
      </c>
      <c r="D23" s="24">
        <v>612039</v>
      </c>
      <c r="E23" s="24">
        <v>612851</v>
      </c>
      <c r="F23" s="24">
        <v>512045</v>
      </c>
      <c r="G23" s="24">
        <v>518139</v>
      </c>
      <c r="H23" s="24">
        <v>504291</v>
      </c>
      <c r="I23" s="24">
        <v>499021</v>
      </c>
      <c r="J23" s="24">
        <v>529824</v>
      </c>
      <c r="K23" s="24">
        <v>485424</v>
      </c>
      <c r="L23" s="24">
        <v>459761</v>
      </c>
      <c r="M23" s="24">
        <v>429207</v>
      </c>
      <c r="N23" s="24">
        <v>465211</v>
      </c>
      <c r="O23" s="24">
        <v>415874</v>
      </c>
      <c r="P23" s="24">
        <v>438027</v>
      </c>
      <c r="Q23" s="24">
        <v>167273</v>
      </c>
      <c r="R23" s="24">
        <v>173828</v>
      </c>
      <c r="S23" s="24">
        <v>130656</v>
      </c>
      <c r="T23" s="24">
        <v>159639</v>
      </c>
      <c r="U23" s="24">
        <v>155552</v>
      </c>
    </row>
    <row r="24" spans="1:22">
      <c r="A24" s="9" t="s">
        <v>208</v>
      </c>
      <c r="B24" s="54" t="s">
        <v>209</v>
      </c>
      <c r="C24" s="24">
        <v>5303</v>
      </c>
      <c r="D24" s="24">
        <v>15400</v>
      </c>
      <c r="E24" s="24">
        <v>0</v>
      </c>
      <c r="F24" s="24">
        <v>0</v>
      </c>
      <c r="G24" s="24">
        <v>0</v>
      </c>
      <c r="H24" s="24">
        <v>0</v>
      </c>
      <c r="I24" s="24">
        <v>0</v>
      </c>
      <c r="J24" s="24">
        <v>0</v>
      </c>
      <c r="K24" s="24">
        <v>0</v>
      </c>
      <c r="L24" s="24">
        <v>0</v>
      </c>
      <c r="M24" s="24">
        <v>10814</v>
      </c>
      <c r="N24" s="24">
        <v>0</v>
      </c>
      <c r="O24" s="24">
        <v>0</v>
      </c>
      <c r="P24" s="24">
        <v>0</v>
      </c>
      <c r="Q24" s="24">
        <v>7890</v>
      </c>
      <c r="R24" s="24">
        <v>0</v>
      </c>
      <c r="S24" s="24">
        <v>4606</v>
      </c>
      <c r="T24" s="24">
        <v>0</v>
      </c>
      <c r="U24" s="24">
        <v>6820</v>
      </c>
    </row>
    <row r="25" spans="1:22" ht="14.4" thickBot="1">
      <c r="A25" s="9" t="s">
        <v>210</v>
      </c>
      <c r="B25" s="54" t="s">
        <v>211</v>
      </c>
      <c r="C25" s="90">
        <v>430924</v>
      </c>
      <c r="D25" s="90">
        <v>514294</v>
      </c>
      <c r="E25" s="90">
        <v>434965</v>
      </c>
      <c r="F25" s="90">
        <v>394809</v>
      </c>
      <c r="G25" s="90">
        <v>396832</v>
      </c>
      <c r="H25" s="90">
        <v>453344</v>
      </c>
      <c r="I25" s="90">
        <v>514273</v>
      </c>
      <c r="J25" s="90">
        <v>475314</v>
      </c>
      <c r="K25" s="90">
        <v>415948</v>
      </c>
      <c r="L25" s="90">
        <v>460962</v>
      </c>
      <c r="M25" s="90">
        <v>330145</v>
      </c>
      <c r="N25" s="90">
        <v>251521</v>
      </c>
      <c r="O25" s="90">
        <v>393911</v>
      </c>
      <c r="P25" s="90">
        <v>241051</v>
      </c>
      <c r="Q25" s="90">
        <v>126716</v>
      </c>
      <c r="R25" s="90">
        <v>60702</v>
      </c>
      <c r="S25" s="90">
        <v>46418</v>
      </c>
      <c r="T25" s="90">
        <v>160651</v>
      </c>
      <c r="U25" s="90">
        <v>192159</v>
      </c>
    </row>
    <row r="26" spans="1:22" ht="15" thickTop="1">
      <c r="A26" s="202" t="s">
        <v>212</v>
      </c>
      <c r="B26" s="203" t="s">
        <v>213</v>
      </c>
      <c r="C26" s="204">
        <v>71823883</v>
      </c>
      <c r="D26" s="204">
        <v>71355941</v>
      </c>
      <c r="E26" s="204">
        <v>71920674</v>
      </c>
      <c r="F26" s="204">
        <v>72749259</v>
      </c>
      <c r="G26" s="204">
        <v>71900179</v>
      </c>
      <c r="H26" s="204">
        <v>71975471</v>
      </c>
      <c r="I26" s="204">
        <v>71598515</v>
      </c>
      <c r="J26" s="204">
        <f>SUM(J7:J25)</f>
        <v>72304999</v>
      </c>
      <c r="K26" s="204">
        <f>SUM(K7:K25)</f>
        <v>69087079</v>
      </c>
      <c r="L26" s="204">
        <f t="shared" ref="L26:U26" si="0">SUM(L7:L25)</f>
        <v>69717354</v>
      </c>
      <c r="M26" s="204">
        <f t="shared" si="0"/>
        <v>66260601</v>
      </c>
      <c r="N26" s="204">
        <f t="shared" si="0"/>
        <v>65372338</v>
      </c>
      <c r="O26" s="204">
        <f t="shared" si="0"/>
        <v>61736810</v>
      </c>
      <c r="P26" s="204">
        <f t="shared" si="0"/>
        <v>62602243</v>
      </c>
      <c r="Q26" s="204">
        <f t="shared" si="0"/>
        <v>39763747</v>
      </c>
      <c r="R26" s="204">
        <f t="shared" si="0"/>
        <v>40496575</v>
      </c>
      <c r="S26" s="204">
        <f t="shared" si="0"/>
        <v>40203026</v>
      </c>
      <c r="T26" s="204">
        <f t="shared" si="0"/>
        <v>38774537</v>
      </c>
      <c r="U26" s="204">
        <f t="shared" si="0"/>
        <v>36172259</v>
      </c>
      <c r="V26" s="224">
        <v>35777141</v>
      </c>
    </row>
    <row r="27" spans="1:22">
      <c r="L27" s="131"/>
      <c r="M27" s="131"/>
      <c r="N27" s="131"/>
      <c r="O27" s="131"/>
      <c r="P27" s="131"/>
      <c r="Q27" s="131"/>
      <c r="R27" s="131"/>
      <c r="S27" s="131"/>
      <c r="T27" s="131"/>
      <c r="U27" s="131"/>
    </row>
    <row r="28" spans="1:22">
      <c r="B28" s="42"/>
      <c r="C28" s="42"/>
      <c r="D28" s="42"/>
      <c r="E28" s="42"/>
      <c r="F28" s="42"/>
      <c r="G28" s="42"/>
      <c r="H28" s="42"/>
      <c r="I28" s="42"/>
      <c r="J28" s="42"/>
      <c r="K28" s="42"/>
      <c r="L28" s="42"/>
      <c r="M28" s="42"/>
      <c r="N28" s="42"/>
      <c r="O28" s="42"/>
      <c r="P28" s="42"/>
      <c r="Q28" s="42"/>
      <c r="R28" s="42"/>
      <c r="S28" s="42"/>
      <c r="T28" s="42"/>
      <c r="U28" s="42"/>
    </row>
    <row r="29" spans="1:22">
      <c r="A29" s="63" t="s">
        <v>182</v>
      </c>
      <c r="B29" s="64" t="s">
        <v>183</v>
      </c>
      <c r="C29" s="65"/>
      <c r="D29" s="65"/>
      <c r="E29" s="65"/>
      <c r="F29" s="65"/>
      <c r="G29" s="65"/>
      <c r="H29" s="65"/>
      <c r="I29" s="65"/>
      <c r="J29" s="65"/>
      <c r="K29" s="65"/>
      <c r="L29" s="65"/>
      <c r="M29" s="65"/>
      <c r="N29" s="65"/>
      <c r="O29" s="65"/>
      <c r="P29" s="65"/>
      <c r="Q29" s="65"/>
      <c r="R29" s="65"/>
      <c r="S29" s="65"/>
      <c r="T29" s="65"/>
      <c r="U29" s="65"/>
    </row>
    <row r="30" spans="1:22" ht="30" customHeight="1">
      <c r="A30" s="67" t="s">
        <v>184</v>
      </c>
      <c r="B30" s="67" t="s">
        <v>185</v>
      </c>
      <c r="C30" s="8">
        <v>43373</v>
      </c>
      <c r="D30" s="8">
        <v>43281</v>
      </c>
      <c r="E30" s="8" t="s">
        <v>473</v>
      </c>
      <c r="F30" s="8" t="s">
        <v>471</v>
      </c>
      <c r="G30" s="180" t="s">
        <v>467</v>
      </c>
      <c r="H30" s="180" t="s">
        <v>463</v>
      </c>
      <c r="I30" s="180" t="s">
        <v>458</v>
      </c>
      <c r="J30" s="180" t="s">
        <v>455</v>
      </c>
      <c r="K30" s="180" t="s">
        <v>446</v>
      </c>
      <c r="L30" s="180" t="s">
        <v>432</v>
      </c>
      <c r="M30" s="180" t="s">
        <v>413</v>
      </c>
      <c r="N30" s="180" t="s">
        <v>388</v>
      </c>
      <c r="O30" s="180" t="s">
        <v>373</v>
      </c>
      <c r="P30" s="180" t="s">
        <v>6</v>
      </c>
      <c r="Q30" s="180" t="s">
        <v>7</v>
      </c>
      <c r="R30" s="180" t="s">
        <v>8</v>
      </c>
      <c r="S30" s="180" t="s">
        <v>9</v>
      </c>
      <c r="T30" s="180" t="s">
        <v>10</v>
      </c>
      <c r="U30" s="180" t="s">
        <v>11</v>
      </c>
    </row>
    <row r="31" spans="1:22">
      <c r="B31" s="68"/>
      <c r="C31" s="29"/>
      <c r="D31" s="29"/>
      <c r="E31" s="29"/>
      <c r="F31" s="29"/>
      <c r="G31" s="29"/>
      <c r="H31" s="29"/>
      <c r="I31" s="29"/>
      <c r="J31" s="29"/>
      <c r="K31" s="29"/>
      <c r="L31" s="29"/>
      <c r="M31" s="29"/>
      <c r="N31" s="29"/>
      <c r="O31" s="29"/>
      <c r="P31" s="29"/>
      <c r="Q31" s="29"/>
      <c r="R31" s="29"/>
      <c r="S31" s="29"/>
      <c r="T31" s="29"/>
      <c r="U31" s="29"/>
    </row>
    <row r="32" spans="1:22">
      <c r="A32" s="69" t="s">
        <v>214</v>
      </c>
      <c r="B32" s="70" t="s">
        <v>215</v>
      </c>
      <c r="C32" s="72"/>
      <c r="D32" s="72"/>
      <c r="E32" s="72"/>
      <c r="F32" s="72"/>
      <c r="G32" s="72"/>
      <c r="H32" s="72"/>
      <c r="I32" s="72"/>
      <c r="J32" s="72"/>
      <c r="K32" s="72"/>
      <c r="L32" s="72"/>
      <c r="M32" s="72"/>
      <c r="N32" s="72"/>
      <c r="O32" s="72"/>
      <c r="P32" s="72"/>
      <c r="Q32" s="72"/>
      <c r="R32" s="72"/>
      <c r="S32" s="72"/>
      <c r="T32" s="72"/>
      <c r="U32" s="72"/>
    </row>
    <row r="33" spans="1:21">
      <c r="A33" s="9" t="s">
        <v>216</v>
      </c>
      <c r="B33" s="54" t="s">
        <v>106</v>
      </c>
      <c r="C33" s="24">
        <v>5162377</v>
      </c>
      <c r="D33" s="24">
        <v>4550137</v>
      </c>
      <c r="E33" s="24">
        <v>5053224</v>
      </c>
      <c r="F33" s="24">
        <v>3891235</v>
      </c>
      <c r="G33" s="24">
        <v>6607230</v>
      </c>
      <c r="H33" s="24">
        <v>6890764</v>
      </c>
      <c r="I33" s="24">
        <v>5880408</v>
      </c>
      <c r="J33" s="24">
        <v>7308814</v>
      </c>
      <c r="K33" s="24">
        <v>6517608</v>
      </c>
      <c r="L33" s="24">
        <v>8014535</v>
      </c>
      <c r="M33" s="24">
        <v>8553069</v>
      </c>
      <c r="N33" s="24">
        <v>9876892</v>
      </c>
      <c r="O33" s="24">
        <v>8650762</v>
      </c>
      <c r="P33" s="24">
        <v>9528844</v>
      </c>
      <c r="Q33" s="24">
        <v>1471085</v>
      </c>
      <c r="R33" s="24">
        <v>1546739</v>
      </c>
      <c r="S33" s="24">
        <v>2574958</v>
      </c>
      <c r="T33" s="24">
        <v>4282635</v>
      </c>
      <c r="U33" s="24">
        <v>3207120</v>
      </c>
    </row>
    <row r="34" spans="1:21" ht="26.4">
      <c r="A34" s="9" t="s">
        <v>470</v>
      </c>
      <c r="B34" s="74" t="s">
        <v>112</v>
      </c>
      <c r="C34" s="24">
        <v>800580</v>
      </c>
      <c r="D34" s="24">
        <v>0</v>
      </c>
      <c r="E34" s="24">
        <v>0</v>
      </c>
      <c r="F34" s="24">
        <v>0</v>
      </c>
      <c r="G34" s="24">
        <v>0</v>
      </c>
      <c r="H34" s="24">
        <v>0</v>
      </c>
      <c r="I34" s="24">
        <v>0</v>
      </c>
      <c r="J34" s="24">
        <v>0</v>
      </c>
      <c r="K34" s="24">
        <v>0</v>
      </c>
      <c r="L34" s="24">
        <v>0</v>
      </c>
      <c r="M34" s="24">
        <v>0</v>
      </c>
      <c r="N34" s="24">
        <v>0</v>
      </c>
      <c r="O34" s="24" t="s">
        <v>374</v>
      </c>
      <c r="P34" s="24">
        <v>0</v>
      </c>
      <c r="Q34" s="24">
        <v>111734</v>
      </c>
      <c r="R34" s="24">
        <v>45364</v>
      </c>
      <c r="S34" s="24">
        <v>145412</v>
      </c>
      <c r="T34" s="24">
        <v>159148</v>
      </c>
      <c r="U34" s="24">
        <v>261837</v>
      </c>
    </row>
    <row r="35" spans="1:21" ht="26.4">
      <c r="A35" s="22" t="s">
        <v>487</v>
      </c>
      <c r="B35" s="54" t="s">
        <v>488</v>
      </c>
      <c r="C35" s="24">
        <v>4664</v>
      </c>
      <c r="D35" s="24">
        <v>7948</v>
      </c>
      <c r="E35" s="24">
        <v>21668</v>
      </c>
      <c r="F35" s="24">
        <v>-2992</v>
      </c>
      <c r="G35" s="24">
        <v>-9895</v>
      </c>
      <c r="H35" s="24">
        <v>-2455</v>
      </c>
      <c r="I35" s="24">
        <v>1783</v>
      </c>
      <c r="J35" s="24">
        <v>-4080</v>
      </c>
      <c r="K35" s="24">
        <v>8585</v>
      </c>
      <c r="L35" s="24">
        <v>13748</v>
      </c>
      <c r="M35" s="24">
        <v>13676</v>
      </c>
      <c r="N35" s="24">
        <v>1605</v>
      </c>
      <c r="O35" s="24">
        <v>5293</v>
      </c>
      <c r="P35" s="24">
        <v>5442</v>
      </c>
      <c r="Q35" s="24">
        <v>0</v>
      </c>
      <c r="R35" s="24">
        <v>0</v>
      </c>
      <c r="S35" s="24">
        <v>0</v>
      </c>
      <c r="T35" s="24">
        <v>0</v>
      </c>
      <c r="U35" s="24">
        <v>0</v>
      </c>
    </row>
    <row r="36" spans="1:21">
      <c r="A36" s="73" t="s">
        <v>217</v>
      </c>
      <c r="B36" s="74" t="s">
        <v>218</v>
      </c>
      <c r="C36" s="24"/>
      <c r="D36" s="24">
        <v>0</v>
      </c>
      <c r="E36" s="24">
        <v>0</v>
      </c>
      <c r="F36" s="24">
        <v>0</v>
      </c>
      <c r="G36" s="24">
        <v>0</v>
      </c>
      <c r="H36" s="24">
        <v>0</v>
      </c>
      <c r="I36" s="24">
        <v>0</v>
      </c>
      <c r="J36" s="24">
        <v>0</v>
      </c>
      <c r="K36" s="24">
        <v>0</v>
      </c>
      <c r="L36" s="24">
        <v>0</v>
      </c>
      <c r="M36" s="24">
        <v>0</v>
      </c>
      <c r="N36" s="24" t="s">
        <v>374</v>
      </c>
      <c r="O36" s="24">
        <v>0</v>
      </c>
      <c r="P36" s="24">
        <v>0</v>
      </c>
      <c r="Q36" s="24">
        <v>0</v>
      </c>
      <c r="R36" s="24">
        <v>0</v>
      </c>
      <c r="S36" s="24">
        <v>18074</v>
      </c>
      <c r="T36" s="24">
        <v>53083</v>
      </c>
      <c r="U36" s="24">
        <v>28513</v>
      </c>
    </row>
    <row r="37" spans="1:21">
      <c r="A37" s="9" t="s">
        <v>219</v>
      </c>
      <c r="B37" s="54" t="s">
        <v>195</v>
      </c>
      <c r="C37" s="24">
        <v>375858</v>
      </c>
      <c r="D37" s="24">
        <v>432470</v>
      </c>
      <c r="E37" s="24">
        <v>401096</v>
      </c>
      <c r="F37" s="24">
        <v>427710</v>
      </c>
      <c r="G37" s="24">
        <v>309422</v>
      </c>
      <c r="H37" s="24">
        <v>394994</v>
      </c>
      <c r="I37" s="24">
        <v>345337</v>
      </c>
      <c r="J37" s="24">
        <v>271757</v>
      </c>
      <c r="K37" s="24">
        <v>291901</v>
      </c>
      <c r="L37" s="24">
        <v>358133</v>
      </c>
      <c r="M37" s="24">
        <v>397890</v>
      </c>
      <c r="N37" s="24">
        <v>351539</v>
      </c>
      <c r="O37" s="24">
        <v>347710</v>
      </c>
      <c r="P37" s="24">
        <v>357215</v>
      </c>
      <c r="Q37" s="24">
        <v>321792</v>
      </c>
      <c r="R37" s="24">
        <v>448908</v>
      </c>
      <c r="S37" s="24">
        <v>389967</v>
      </c>
      <c r="T37" s="24">
        <v>293503</v>
      </c>
      <c r="U37" s="24">
        <v>320866</v>
      </c>
    </row>
    <row r="38" spans="1:21">
      <c r="A38" s="9" t="s">
        <v>220</v>
      </c>
      <c r="B38" s="54" t="s">
        <v>221</v>
      </c>
      <c r="C38" s="24">
        <v>53063346</v>
      </c>
      <c r="D38" s="24">
        <v>54012858</v>
      </c>
      <c r="E38" s="24">
        <v>55116570</v>
      </c>
      <c r="F38" s="24">
        <v>56328897</v>
      </c>
      <c r="G38" s="24">
        <v>55285977</v>
      </c>
      <c r="H38" s="24">
        <v>55064772</v>
      </c>
      <c r="I38" s="24">
        <v>55894690</v>
      </c>
      <c r="J38" s="24">
        <v>55155014</v>
      </c>
      <c r="K38" s="24">
        <v>52902388</v>
      </c>
      <c r="L38" s="24">
        <v>51852581</v>
      </c>
      <c r="M38" s="24">
        <v>47857311</v>
      </c>
      <c r="N38" s="24">
        <v>46527391</v>
      </c>
      <c r="O38" s="24">
        <v>44156915</v>
      </c>
      <c r="P38" s="24">
        <v>44176712</v>
      </c>
      <c r="Q38" s="24">
        <v>32374716</v>
      </c>
      <c r="R38" s="24">
        <v>32804444</v>
      </c>
      <c r="S38" s="24">
        <v>31331127</v>
      </c>
      <c r="T38" s="24">
        <v>28252639</v>
      </c>
      <c r="U38" s="24">
        <v>27140819</v>
      </c>
    </row>
    <row r="39" spans="1:21" ht="26.4">
      <c r="A39" s="9" t="s">
        <v>107</v>
      </c>
      <c r="B39" s="54" t="s">
        <v>108</v>
      </c>
      <c r="C39" s="24">
        <v>2181744</v>
      </c>
      <c r="D39" s="24">
        <v>2181744</v>
      </c>
      <c r="E39" s="24">
        <v>2181931</v>
      </c>
      <c r="F39" s="24">
        <v>2471966</v>
      </c>
      <c r="G39" s="24">
        <v>386516</v>
      </c>
      <c r="H39" s="24">
        <v>387914</v>
      </c>
      <c r="I39" s="24">
        <v>394153</v>
      </c>
      <c r="J39" s="24">
        <v>398059</v>
      </c>
      <c r="K39" s="24">
        <v>396577</v>
      </c>
      <c r="L39" s="24">
        <v>397816</v>
      </c>
      <c r="M39" s="24">
        <v>434948</v>
      </c>
      <c r="N39" s="24">
        <v>469083</v>
      </c>
      <c r="O39" s="24">
        <v>467686</v>
      </c>
      <c r="P39" s="24">
        <v>469276</v>
      </c>
      <c r="Q39" s="24">
        <v>477882</v>
      </c>
      <c r="R39" s="24">
        <v>762311</v>
      </c>
      <c r="S39" s="24">
        <v>803779</v>
      </c>
      <c r="T39" s="24">
        <v>807583</v>
      </c>
      <c r="U39" s="24">
        <v>824879</v>
      </c>
    </row>
    <row r="40" spans="1:21">
      <c r="A40" s="9" t="s">
        <v>222</v>
      </c>
      <c r="B40" s="54" t="s">
        <v>223</v>
      </c>
      <c r="C40" s="24">
        <v>1689887</v>
      </c>
      <c r="D40" s="24">
        <v>1706237</v>
      </c>
      <c r="E40" s="24">
        <v>1652130</v>
      </c>
      <c r="F40" s="24">
        <v>1645102</v>
      </c>
      <c r="G40" s="24">
        <v>1695470</v>
      </c>
      <c r="H40" s="24">
        <v>1698941</v>
      </c>
      <c r="I40" s="24">
        <v>1708282</v>
      </c>
      <c r="J40" s="24">
        <v>1768458</v>
      </c>
      <c r="K40" s="24">
        <v>1470248</v>
      </c>
      <c r="L40" s="24">
        <v>1496873</v>
      </c>
      <c r="M40" s="24">
        <v>1456494</v>
      </c>
      <c r="N40" s="24">
        <v>847568</v>
      </c>
      <c r="O40" s="24">
        <v>836112</v>
      </c>
      <c r="P40" s="24">
        <v>859333</v>
      </c>
      <c r="Q40" s="24">
        <v>352185</v>
      </c>
      <c r="R40" s="24">
        <v>320951</v>
      </c>
      <c r="S40" s="24">
        <v>311648</v>
      </c>
      <c r="T40" s="24">
        <v>308674</v>
      </c>
      <c r="U40" s="24">
        <v>309805</v>
      </c>
    </row>
    <row r="41" spans="1:21">
      <c r="A41" s="9" t="s">
        <v>224</v>
      </c>
      <c r="B41" s="54" t="s">
        <v>225</v>
      </c>
      <c r="C41" s="24">
        <v>1047004</v>
      </c>
      <c r="D41" s="24">
        <v>1908356</v>
      </c>
      <c r="E41" s="24">
        <v>941151</v>
      </c>
      <c r="F41" s="24">
        <v>1225323</v>
      </c>
      <c r="G41" s="24">
        <v>952263</v>
      </c>
      <c r="H41" s="24">
        <v>1006120</v>
      </c>
      <c r="I41" s="24">
        <v>984672</v>
      </c>
      <c r="J41" s="24">
        <v>1122780</v>
      </c>
      <c r="K41" s="24">
        <v>1006473</v>
      </c>
      <c r="L41" s="24">
        <v>1083466</v>
      </c>
      <c r="M41" s="24">
        <v>1023685</v>
      </c>
      <c r="N41" s="24">
        <v>816984</v>
      </c>
      <c r="O41" s="24">
        <v>872101</v>
      </c>
      <c r="P41" s="24">
        <v>832664</v>
      </c>
      <c r="Q41" s="24">
        <v>407006</v>
      </c>
      <c r="R41" s="24">
        <v>325751</v>
      </c>
      <c r="S41" s="24">
        <v>382438</v>
      </c>
      <c r="T41" s="24">
        <v>494559</v>
      </c>
      <c r="U41" s="24">
        <v>453453</v>
      </c>
    </row>
    <row r="42" spans="1:21" ht="15.6" customHeight="1">
      <c r="A42" s="9" t="s">
        <v>421</v>
      </c>
      <c r="B42" s="54" t="s">
        <v>228</v>
      </c>
      <c r="C42" s="24">
        <v>28496</v>
      </c>
      <c r="D42" s="24">
        <v>18018</v>
      </c>
      <c r="E42" s="24">
        <v>93620</v>
      </c>
      <c r="F42" s="24">
        <v>117699</v>
      </c>
      <c r="G42" s="24">
        <v>104171</v>
      </c>
      <c r="H42" s="24">
        <v>59276</v>
      </c>
      <c r="I42" s="24">
        <v>8147</v>
      </c>
      <c r="J42" s="24">
        <v>8313</v>
      </c>
      <c r="K42" s="24">
        <v>22372</v>
      </c>
      <c r="L42" s="24">
        <v>4010</v>
      </c>
      <c r="M42" s="24">
        <v>1299</v>
      </c>
      <c r="N42" s="24">
        <v>40716</v>
      </c>
      <c r="O42" s="24">
        <v>31664</v>
      </c>
      <c r="P42" s="24">
        <v>38155</v>
      </c>
      <c r="Q42" s="24">
        <v>0</v>
      </c>
      <c r="R42" s="24">
        <v>9639</v>
      </c>
      <c r="S42" s="24">
        <v>0</v>
      </c>
      <c r="T42" s="24">
        <v>1265</v>
      </c>
      <c r="U42" s="24">
        <v>0</v>
      </c>
    </row>
    <row r="43" spans="1:21">
      <c r="A43" s="9" t="s">
        <v>226</v>
      </c>
      <c r="B43" s="54" t="s">
        <v>227</v>
      </c>
      <c r="C43" s="24">
        <v>8025</v>
      </c>
      <c r="D43" s="24">
        <v>8026</v>
      </c>
      <c r="E43" s="24">
        <v>8003</v>
      </c>
      <c r="F43" s="24">
        <v>8003</v>
      </c>
      <c r="G43" s="24">
        <v>8022</v>
      </c>
      <c r="H43" s="24">
        <v>8064</v>
      </c>
      <c r="I43" s="24">
        <v>8063</v>
      </c>
      <c r="J43" s="24">
        <v>8022</v>
      </c>
      <c r="K43" s="24">
        <v>8025</v>
      </c>
      <c r="L43" s="24">
        <v>8026</v>
      </c>
      <c r="M43" s="24">
        <v>8026</v>
      </c>
      <c r="N43" s="24">
        <v>8052</v>
      </c>
      <c r="O43" s="24">
        <v>8068</v>
      </c>
      <c r="P43" s="24">
        <v>8052</v>
      </c>
      <c r="Q43" s="24">
        <v>8052</v>
      </c>
      <c r="R43" s="24">
        <v>8052</v>
      </c>
      <c r="S43" s="24">
        <v>9552</v>
      </c>
      <c r="T43" s="24">
        <v>9552</v>
      </c>
      <c r="U43" s="24">
        <v>9552</v>
      </c>
    </row>
    <row r="44" spans="1:21">
      <c r="A44" s="9" t="s">
        <v>229</v>
      </c>
      <c r="B44" s="54" t="s">
        <v>230</v>
      </c>
      <c r="C44" s="23">
        <v>117949</v>
      </c>
      <c r="D44" s="23">
        <v>119842</v>
      </c>
      <c r="E44" s="23">
        <v>117524</v>
      </c>
      <c r="F44" s="23">
        <v>76853</v>
      </c>
      <c r="G44" s="23">
        <v>88447</v>
      </c>
      <c r="H44" s="23">
        <v>86063</v>
      </c>
      <c r="I44" s="23">
        <v>112300</v>
      </c>
      <c r="J44" s="23">
        <v>121041</v>
      </c>
      <c r="K44" s="23">
        <v>143125</v>
      </c>
      <c r="L44" s="23">
        <v>158916</v>
      </c>
      <c r="M44" s="23">
        <v>152560</v>
      </c>
      <c r="N44" s="23">
        <v>164154</v>
      </c>
      <c r="O44" s="23">
        <v>161771</v>
      </c>
      <c r="P44" s="23">
        <v>198986</v>
      </c>
      <c r="Q44" s="23">
        <v>70683</v>
      </c>
      <c r="R44" s="23">
        <v>68112</v>
      </c>
      <c r="S44" s="23">
        <v>66140</v>
      </c>
      <c r="T44" s="23">
        <v>62889</v>
      </c>
      <c r="U44" s="23">
        <v>62508</v>
      </c>
    </row>
    <row r="45" spans="1:21" ht="14.4">
      <c r="A45" s="75" t="s">
        <v>231</v>
      </c>
      <c r="B45" s="76" t="s">
        <v>232</v>
      </c>
      <c r="C45" s="132">
        <v>64479930</v>
      </c>
      <c r="D45" s="132">
        <v>64945636</v>
      </c>
      <c r="E45" s="132">
        <v>65586917</v>
      </c>
      <c r="F45" s="132">
        <v>66189796</v>
      </c>
      <c r="G45" s="132">
        <v>65427623</v>
      </c>
      <c r="H45" s="132">
        <v>65594453</v>
      </c>
      <c r="I45" s="132">
        <v>65337835</v>
      </c>
      <c r="J45" s="132">
        <f t="shared" ref="J45:U45" si="1">SUM(J33:J44)</f>
        <v>66158178</v>
      </c>
      <c r="K45" s="132">
        <f t="shared" si="1"/>
        <v>62767302</v>
      </c>
      <c r="L45" s="132">
        <f t="shared" si="1"/>
        <v>63388104</v>
      </c>
      <c r="M45" s="132">
        <f t="shared" si="1"/>
        <v>59898958</v>
      </c>
      <c r="N45" s="132">
        <f t="shared" si="1"/>
        <v>59103984</v>
      </c>
      <c r="O45" s="132">
        <f t="shared" si="1"/>
        <v>55538082</v>
      </c>
      <c r="P45" s="132">
        <f t="shared" si="1"/>
        <v>56474679</v>
      </c>
      <c r="Q45" s="132">
        <f t="shared" si="1"/>
        <v>35595135</v>
      </c>
      <c r="R45" s="132">
        <f t="shared" si="1"/>
        <v>36340271</v>
      </c>
      <c r="S45" s="132">
        <f t="shared" si="1"/>
        <v>36033095</v>
      </c>
      <c r="T45" s="132">
        <f t="shared" si="1"/>
        <v>34725530</v>
      </c>
      <c r="U45" s="132">
        <f t="shared" si="1"/>
        <v>32619352</v>
      </c>
    </row>
    <row r="46" spans="1:21">
      <c r="A46" s="77"/>
      <c r="B46" s="78"/>
      <c r="L46" s="24"/>
      <c r="M46" s="24"/>
      <c r="N46" s="24"/>
      <c r="O46" s="24"/>
      <c r="P46" s="24"/>
      <c r="Q46" s="24"/>
      <c r="R46" s="24"/>
      <c r="S46" s="24"/>
      <c r="T46" s="24"/>
      <c r="U46" s="24"/>
    </row>
    <row r="47" spans="1:21">
      <c r="A47" s="69" t="s">
        <v>233</v>
      </c>
      <c r="B47" s="70" t="s">
        <v>234</v>
      </c>
      <c r="L47" s="24"/>
      <c r="M47" s="24"/>
      <c r="N47" s="24"/>
      <c r="O47" s="24"/>
      <c r="P47" s="24"/>
      <c r="Q47" s="24"/>
      <c r="R47" s="24"/>
      <c r="S47" s="24"/>
      <c r="T47" s="24"/>
      <c r="U47" s="24"/>
    </row>
    <row r="48" spans="1:21">
      <c r="A48" s="9" t="s">
        <v>235</v>
      </c>
      <c r="B48" s="54" t="s">
        <v>236</v>
      </c>
      <c r="C48" s="24">
        <v>97538</v>
      </c>
      <c r="D48" s="24">
        <v>84238</v>
      </c>
      <c r="E48" s="24">
        <v>84238</v>
      </c>
      <c r="F48" s="24">
        <v>84238</v>
      </c>
      <c r="G48" s="24">
        <v>84238</v>
      </c>
      <c r="H48" s="24">
        <v>84238</v>
      </c>
      <c r="I48" s="24">
        <v>84238</v>
      </c>
      <c r="J48" s="24">
        <v>84238</v>
      </c>
      <c r="K48" s="24">
        <v>84238</v>
      </c>
      <c r="L48" s="24">
        <v>84238</v>
      </c>
      <c r="M48" s="24">
        <v>84238</v>
      </c>
      <c r="N48" s="24">
        <v>84238</v>
      </c>
      <c r="O48" s="24">
        <v>84238</v>
      </c>
      <c r="P48" s="24">
        <v>84238</v>
      </c>
      <c r="Q48" s="24">
        <v>56139</v>
      </c>
      <c r="R48" s="24">
        <v>56139</v>
      </c>
      <c r="S48" s="24">
        <v>56139</v>
      </c>
      <c r="T48" s="24">
        <v>56139</v>
      </c>
      <c r="U48" s="24">
        <v>51137</v>
      </c>
    </row>
    <row r="49" spans="1:22">
      <c r="A49" s="9" t="s">
        <v>237</v>
      </c>
      <c r="B49" s="54" t="s">
        <v>238</v>
      </c>
      <c r="C49" s="24">
        <v>5910913</v>
      </c>
      <c r="D49" s="24">
        <v>5127086</v>
      </c>
      <c r="E49" s="24">
        <v>5127086</v>
      </c>
      <c r="F49" s="24">
        <v>5127086</v>
      </c>
      <c r="G49" s="24">
        <v>5127899</v>
      </c>
      <c r="H49" s="24">
        <v>5127899</v>
      </c>
      <c r="I49" s="24">
        <v>5108418</v>
      </c>
      <c r="J49" s="24">
        <v>5108418</v>
      </c>
      <c r="K49" s="24">
        <v>5108418</v>
      </c>
      <c r="L49" s="24">
        <v>5108418</v>
      </c>
      <c r="M49" s="24">
        <v>5092196</v>
      </c>
      <c r="N49" s="24">
        <v>5092196</v>
      </c>
      <c r="O49" s="24">
        <v>5092196</v>
      </c>
      <c r="P49" s="24">
        <v>5092196</v>
      </c>
      <c r="Q49" s="24">
        <v>3430785</v>
      </c>
      <c r="R49" s="24">
        <v>3430785</v>
      </c>
      <c r="S49" s="24">
        <v>3430785</v>
      </c>
      <c r="T49" s="24">
        <v>3430785</v>
      </c>
      <c r="U49" s="24">
        <v>3085059</v>
      </c>
    </row>
    <row r="50" spans="1:22">
      <c r="A50" s="9" t="s">
        <v>239</v>
      </c>
      <c r="B50" s="54" t="s">
        <v>240</v>
      </c>
      <c r="C50" s="24">
        <v>1208018</v>
      </c>
      <c r="D50" s="24">
        <v>1208018</v>
      </c>
      <c r="E50" s="24">
        <v>909629</v>
      </c>
      <c r="F50" s="24">
        <v>909629</v>
      </c>
      <c r="G50" s="24">
        <v>909629</v>
      </c>
      <c r="H50" s="24">
        <v>909629</v>
      </c>
      <c r="I50" s="24">
        <v>860241</v>
      </c>
      <c r="J50" s="24">
        <v>860241</v>
      </c>
      <c r="K50" s="24">
        <v>860241</v>
      </c>
      <c r="L50" s="24">
        <v>860241</v>
      </c>
      <c r="M50" s="24">
        <v>780874</v>
      </c>
      <c r="N50" s="24">
        <v>780874</v>
      </c>
      <c r="O50" s="24">
        <v>780875</v>
      </c>
      <c r="P50" s="24">
        <v>780875</v>
      </c>
      <c r="Q50" s="24">
        <v>271859</v>
      </c>
      <c r="R50" s="24">
        <v>271859</v>
      </c>
      <c r="S50" s="24">
        <v>271859</v>
      </c>
      <c r="T50" s="24">
        <v>271859</v>
      </c>
      <c r="U50" s="24">
        <v>115000</v>
      </c>
    </row>
    <row r="51" spans="1:22">
      <c r="A51" s="22" t="s">
        <v>241</v>
      </c>
      <c r="B51" s="54" t="s">
        <v>242</v>
      </c>
      <c r="C51" s="24">
        <v>127880</v>
      </c>
      <c r="D51" s="24">
        <v>122257</v>
      </c>
      <c r="E51" s="24">
        <v>148852</v>
      </c>
      <c r="F51" s="24">
        <v>141988</v>
      </c>
      <c r="G51" s="24">
        <v>94669</v>
      </c>
      <c r="H51" s="24">
        <v>112921</v>
      </c>
      <c r="I51" s="24">
        <v>73799</v>
      </c>
      <c r="J51" s="24">
        <v>-497</v>
      </c>
      <c r="K51" s="24">
        <v>174462</v>
      </c>
      <c r="L51" s="24">
        <v>194153</v>
      </c>
      <c r="M51" s="24">
        <v>260114</v>
      </c>
      <c r="N51" s="24">
        <v>198090</v>
      </c>
      <c r="O51" s="24">
        <v>171720</v>
      </c>
      <c r="P51" s="24">
        <v>142234</v>
      </c>
      <c r="Q51" s="24">
        <v>253154</v>
      </c>
      <c r="R51" s="24">
        <v>255362</v>
      </c>
      <c r="S51" s="24">
        <v>229756</v>
      </c>
      <c r="T51" s="24">
        <v>177609</v>
      </c>
      <c r="U51" s="24">
        <v>90552</v>
      </c>
    </row>
    <row r="52" spans="1:22">
      <c r="A52" s="9" t="s">
        <v>243</v>
      </c>
      <c r="B52" s="54" t="s">
        <v>244</v>
      </c>
      <c r="C52" s="24">
        <v>-396</v>
      </c>
      <c r="D52" s="24">
        <v>-131294</v>
      </c>
      <c r="E52" s="24">
        <v>63952</v>
      </c>
      <c r="F52" s="24">
        <v>296522</v>
      </c>
      <c r="G52" s="24">
        <v>256121</v>
      </c>
      <c r="H52" s="24">
        <v>146331</v>
      </c>
      <c r="I52" s="24">
        <v>133984</v>
      </c>
      <c r="J52" s="24">
        <v>94421</v>
      </c>
      <c r="K52" s="24">
        <v>92418</v>
      </c>
      <c r="L52" s="24">
        <v>82200</v>
      </c>
      <c r="M52" s="24">
        <v>144221</v>
      </c>
      <c r="N52" s="24">
        <v>112956</v>
      </c>
      <c r="O52" s="24">
        <v>69699</v>
      </c>
      <c r="P52" s="24">
        <v>28021</v>
      </c>
      <c r="Q52" s="24">
        <v>156675</v>
      </c>
      <c r="R52" s="24">
        <v>142159</v>
      </c>
      <c r="S52" s="24">
        <v>181392</v>
      </c>
      <c r="T52" s="24">
        <v>112615</v>
      </c>
      <c r="U52" s="24">
        <v>211159</v>
      </c>
    </row>
    <row r="53" spans="1:22" ht="15.75" customHeight="1">
      <c r="A53" s="9" t="s">
        <v>452</v>
      </c>
      <c r="B53" s="79" t="s">
        <v>245</v>
      </c>
      <c r="C53" s="24">
        <v>-319895</v>
      </c>
      <c r="D53" s="24">
        <v>-319895</v>
      </c>
      <c r="E53" s="24">
        <v>-21506</v>
      </c>
      <c r="F53" s="24">
        <v>16815</v>
      </c>
      <c r="G53" s="24">
        <v>25552</v>
      </c>
      <c r="H53" s="24">
        <v>25552</v>
      </c>
      <c r="I53" s="24">
        <v>94421</v>
      </c>
      <c r="J53" s="24">
        <v>17561</v>
      </c>
      <c r="K53" s="24">
        <v>17562</v>
      </c>
      <c r="L53" s="24">
        <v>17562</v>
      </c>
      <c r="M53" s="24">
        <v>112956</v>
      </c>
      <c r="N53" s="24">
        <v>99663</v>
      </c>
      <c r="O53" s="24">
        <v>11480</v>
      </c>
      <c r="P53" s="24">
        <v>10218</v>
      </c>
      <c r="Q53" s="24">
        <v>142159</v>
      </c>
      <c r="R53" s="24">
        <v>4128</v>
      </c>
      <c r="S53" s="24">
        <v>4128</v>
      </c>
      <c r="T53" s="24">
        <v>4117</v>
      </c>
      <c r="U53" s="24">
        <v>166521</v>
      </c>
    </row>
    <row r="54" spans="1:22">
      <c r="A54" s="9" t="s">
        <v>246</v>
      </c>
      <c r="B54" s="80" t="s">
        <v>247</v>
      </c>
      <c r="C54" s="23">
        <v>319499</v>
      </c>
      <c r="D54" s="23">
        <v>188601</v>
      </c>
      <c r="E54" s="23">
        <v>85458</v>
      </c>
      <c r="F54" s="23">
        <v>279707</v>
      </c>
      <c r="G54" s="23">
        <v>230569</v>
      </c>
      <c r="H54" s="23">
        <v>120779</v>
      </c>
      <c r="I54" s="23">
        <v>39563</v>
      </c>
      <c r="J54" s="23">
        <v>76860</v>
      </c>
      <c r="K54" s="23">
        <v>74856</v>
      </c>
      <c r="L54" s="23">
        <v>64638</v>
      </c>
      <c r="M54" s="23">
        <v>31265</v>
      </c>
      <c r="N54" s="23">
        <v>13293</v>
      </c>
      <c r="O54" s="23">
        <v>58219</v>
      </c>
      <c r="P54" s="23">
        <v>17803</v>
      </c>
      <c r="Q54" s="23">
        <v>14516</v>
      </c>
      <c r="R54" s="23">
        <v>138031</v>
      </c>
      <c r="S54" s="23">
        <v>177264</v>
      </c>
      <c r="T54" s="23">
        <v>108498</v>
      </c>
      <c r="U54" s="23">
        <v>44638</v>
      </c>
    </row>
    <row r="55" spans="1:22" ht="14.4">
      <c r="A55" s="75" t="s">
        <v>248</v>
      </c>
      <c r="B55" s="76" t="s">
        <v>249</v>
      </c>
      <c r="C55" s="132">
        <v>7343953</v>
      </c>
      <c r="D55" s="132">
        <v>6410305</v>
      </c>
      <c r="E55" s="132">
        <v>6333757</v>
      </c>
      <c r="F55" s="132">
        <v>6559463</v>
      </c>
      <c r="G55" s="132">
        <v>6472556</v>
      </c>
      <c r="H55" s="132">
        <v>6381018</v>
      </c>
      <c r="I55" s="132">
        <v>6260680</v>
      </c>
      <c r="J55" s="132">
        <f>SUM(J48:J52)</f>
        <v>6146821</v>
      </c>
      <c r="K55" s="132">
        <f>SUM(K48:K52)</f>
        <v>6319777</v>
      </c>
      <c r="L55" s="132">
        <f>SUM(L48:L52)</f>
        <v>6329250</v>
      </c>
      <c r="M55" s="132">
        <f>SUM(M48:M52)</f>
        <v>6361643</v>
      </c>
      <c r="N55" s="132">
        <f t="shared" ref="N55:U55" si="2">SUM(N48:N52)</f>
        <v>6268354</v>
      </c>
      <c r="O55" s="132">
        <f t="shared" si="2"/>
        <v>6198728</v>
      </c>
      <c r="P55" s="132">
        <f t="shared" si="2"/>
        <v>6127564</v>
      </c>
      <c r="Q55" s="132">
        <f t="shared" si="2"/>
        <v>4168612</v>
      </c>
      <c r="R55" s="132">
        <f t="shared" si="2"/>
        <v>4156304</v>
      </c>
      <c r="S55" s="132">
        <f t="shared" si="2"/>
        <v>4169931</v>
      </c>
      <c r="T55" s="132">
        <f t="shared" si="2"/>
        <v>4049007</v>
      </c>
      <c r="U55" s="132">
        <f t="shared" si="2"/>
        <v>3552907</v>
      </c>
      <c r="V55" s="224">
        <v>3509190</v>
      </c>
    </row>
    <row r="56" spans="1:22" ht="14.4" thickBot="1">
      <c r="A56" s="77"/>
      <c r="B56" s="78"/>
      <c r="C56" s="90"/>
      <c r="D56" s="90"/>
      <c r="E56" s="90"/>
      <c r="F56" s="90"/>
      <c r="G56" s="90"/>
      <c r="H56" s="90"/>
      <c r="I56" s="90"/>
      <c r="J56" s="90"/>
      <c r="K56" s="90"/>
      <c r="L56" s="90"/>
      <c r="M56" s="90"/>
      <c r="N56" s="90"/>
      <c r="O56" s="90"/>
      <c r="P56" s="90"/>
      <c r="Q56" s="90"/>
      <c r="R56" s="90"/>
      <c r="S56" s="90"/>
      <c r="T56" s="90"/>
      <c r="U56" s="90"/>
    </row>
    <row r="57" spans="1:22" ht="15" thickTop="1">
      <c r="A57" s="202" t="s">
        <v>250</v>
      </c>
      <c r="B57" s="203" t="s">
        <v>251</v>
      </c>
      <c r="C57" s="204">
        <v>71823883</v>
      </c>
      <c r="D57" s="204">
        <v>71355941</v>
      </c>
      <c r="E57" s="204">
        <v>71920674</v>
      </c>
      <c r="F57" s="204">
        <v>72749259</v>
      </c>
      <c r="G57" s="204">
        <v>71900179</v>
      </c>
      <c r="H57" s="204">
        <v>71975471</v>
      </c>
      <c r="I57" s="204">
        <v>71598515</v>
      </c>
      <c r="J57" s="204">
        <f>J55+J45</f>
        <v>72304999</v>
      </c>
      <c r="K57" s="204">
        <f>K55+K45</f>
        <v>69087079</v>
      </c>
      <c r="L57" s="204">
        <f>L55+L45</f>
        <v>69717354</v>
      </c>
      <c r="M57" s="204">
        <f>SUM(M45+M55)</f>
        <v>66260601</v>
      </c>
      <c r="N57" s="204">
        <f>N45+N55</f>
        <v>65372338</v>
      </c>
      <c r="O57" s="204">
        <f>O45+O55</f>
        <v>61736810</v>
      </c>
      <c r="P57" s="204">
        <f t="shared" ref="P57:U57" si="3">P45+P55</f>
        <v>62602243</v>
      </c>
      <c r="Q57" s="204">
        <f t="shared" si="3"/>
        <v>39763747</v>
      </c>
      <c r="R57" s="204">
        <f t="shared" si="3"/>
        <v>40496575</v>
      </c>
      <c r="S57" s="204">
        <f t="shared" si="3"/>
        <v>40203026</v>
      </c>
      <c r="T57" s="204">
        <f t="shared" si="3"/>
        <v>38774537</v>
      </c>
      <c r="U57" s="204">
        <f t="shared" si="3"/>
        <v>36172259</v>
      </c>
    </row>
    <row r="58" spans="1:22">
      <c r="L58" s="4"/>
      <c r="M58" s="4"/>
      <c r="N58" s="4"/>
      <c r="O58" s="4"/>
      <c r="P58" s="4"/>
      <c r="Q58" s="4"/>
      <c r="R58" s="4"/>
      <c r="S58" s="4"/>
      <c r="T58" s="4"/>
      <c r="U58" s="4"/>
    </row>
    <row r="59" spans="1:22">
      <c r="T59" s="2"/>
      <c r="U59" s="2"/>
    </row>
    <row r="66" spans="1:21" ht="17.399999999999999">
      <c r="A66" s="240" t="s">
        <v>469</v>
      </c>
    </row>
    <row r="68" spans="1:21">
      <c r="A68" s="63" t="s">
        <v>182</v>
      </c>
      <c r="B68" s="64" t="s">
        <v>183</v>
      </c>
    </row>
    <row r="69" spans="1:21" ht="30.6" customHeight="1">
      <c r="A69" s="270" t="s">
        <v>184</v>
      </c>
      <c r="B69" s="270" t="s">
        <v>185</v>
      </c>
      <c r="C69" s="233" t="s">
        <v>11</v>
      </c>
      <c r="D69" s="233" t="s">
        <v>10</v>
      </c>
      <c r="E69" s="233" t="s">
        <v>9</v>
      </c>
      <c r="F69" s="233" t="s">
        <v>8</v>
      </c>
      <c r="G69" s="233" t="s">
        <v>7</v>
      </c>
      <c r="H69" s="233" t="s">
        <v>6</v>
      </c>
      <c r="I69" s="233" t="s">
        <v>373</v>
      </c>
      <c r="J69" s="233" t="s">
        <v>388</v>
      </c>
      <c r="K69" s="233" t="s">
        <v>413</v>
      </c>
      <c r="L69" s="233" t="s">
        <v>432</v>
      </c>
      <c r="M69" s="233" t="s">
        <v>446</v>
      </c>
      <c r="N69" s="233" t="s">
        <v>455</v>
      </c>
      <c r="O69" s="233" t="s">
        <v>458</v>
      </c>
      <c r="P69" s="233" t="s">
        <v>463</v>
      </c>
      <c r="Q69" s="233" t="s">
        <v>467</v>
      </c>
      <c r="R69" s="233" t="s">
        <v>471</v>
      </c>
      <c r="S69" s="233" t="s">
        <v>473</v>
      </c>
      <c r="T69" s="233">
        <v>43281</v>
      </c>
      <c r="U69" s="233">
        <v>43373</v>
      </c>
    </row>
    <row r="70" spans="1:21">
      <c r="B70" s="235"/>
      <c r="C70" s="29"/>
      <c r="D70" s="29"/>
      <c r="E70" s="29"/>
      <c r="F70" s="29"/>
      <c r="G70" s="29"/>
      <c r="H70" s="29"/>
      <c r="I70" s="29"/>
      <c r="J70" s="29"/>
      <c r="K70" s="29"/>
      <c r="L70" s="29"/>
      <c r="M70" s="29"/>
      <c r="N70" s="29"/>
      <c r="O70" s="29"/>
      <c r="P70" s="29"/>
      <c r="Q70" s="29"/>
      <c r="R70" s="29"/>
      <c r="S70" s="29"/>
      <c r="T70" s="29"/>
      <c r="U70" s="29"/>
    </row>
    <row r="71" spans="1:21">
      <c r="A71" s="69" t="s">
        <v>186</v>
      </c>
      <c r="B71" s="251" t="s">
        <v>187</v>
      </c>
      <c r="C71" s="71"/>
      <c r="D71" s="71"/>
      <c r="E71" s="71"/>
      <c r="F71" s="71"/>
      <c r="G71" s="71"/>
      <c r="H71" s="71"/>
      <c r="I71" s="71"/>
      <c r="J71" s="71"/>
      <c r="K71" s="71"/>
      <c r="L71" s="71"/>
      <c r="M71" s="71"/>
      <c r="N71" s="71"/>
      <c r="O71" s="71"/>
      <c r="P71" s="71"/>
      <c r="Q71" s="71"/>
      <c r="R71" s="71"/>
      <c r="S71" s="71"/>
      <c r="T71" s="71"/>
      <c r="U71" s="71"/>
    </row>
    <row r="72" spans="1:21">
      <c r="A72" s="9" t="s">
        <v>188</v>
      </c>
      <c r="B72" s="236" t="s">
        <v>189</v>
      </c>
      <c r="C72" s="24">
        <v>1607994</v>
      </c>
      <c r="D72" s="24">
        <v>1416197</v>
      </c>
      <c r="E72" s="24">
        <v>1495370</v>
      </c>
      <c r="F72" s="24">
        <v>1790160</v>
      </c>
      <c r="G72" s="24">
        <v>1901971</v>
      </c>
      <c r="H72" s="24">
        <v>2472825</v>
      </c>
      <c r="I72" s="24">
        <v>2022991</v>
      </c>
      <c r="J72" s="24">
        <v>2826416</v>
      </c>
      <c r="K72" s="24">
        <v>1455294</v>
      </c>
      <c r="L72" s="24">
        <v>2998185</v>
      </c>
      <c r="M72" s="24">
        <v>2021495</v>
      </c>
      <c r="N72" s="24">
        <v>1302847</v>
      </c>
      <c r="O72" s="24">
        <v>2035492</v>
      </c>
      <c r="P72" s="24">
        <v>2136821</v>
      </c>
      <c r="Q72" s="24">
        <v>1708096</v>
      </c>
      <c r="R72" s="24">
        <v>998035</v>
      </c>
      <c r="S72" s="24">
        <v>2339735</v>
      </c>
      <c r="T72" s="24">
        <v>914056</v>
      </c>
      <c r="U72" s="24">
        <v>1170138</v>
      </c>
    </row>
    <row r="73" spans="1:21">
      <c r="A73" s="9" t="s">
        <v>84</v>
      </c>
      <c r="B73" s="236" t="s">
        <v>85</v>
      </c>
      <c r="C73" s="24">
        <v>109767</v>
      </c>
      <c r="D73" s="24">
        <v>291876</v>
      </c>
      <c r="E73" s="24">
        <v>296707</v>
      </c>
      <c r="F73" s="24">
        <v>404724</v>
      </c>
      <c r="G73" s="24">
        <v>186636</v>
      </c>
      <c r="H73" s="24">
        <v>308917</v>
      </c>
      <c r="I73" s="24">
        <v>518141</v>
      </c>
      <c r="J73" s="24">
        <v>495431</v>
      </c>
      <c r="K73" s="24">
        <v>541296</v>
      </c>
      <c r="L73" s="24">
        <v>881471</v>
      </c>
      <c r="M73" s="24">
        <v>281018</v>
      </c>
      <c r="N73" s="24">
        <v>1233592</v>
      </c>
      <c r="O73" s="24">
        <v>376364</v>
      </c>
      <c r="P73" s="24">
        <v>520270</v>
      </c>
      <c r="Q73" s="24">
        <v>273646</v>
      </c>
      <c r="R73" s="24">
        <v>2603689</v>
      </c>
      <c r="S73" s="24">
        <v>577255</v>
      </c>
      <c r="T73" s="24">
        <v>386581</v>
      </c>
      <c r="U73" s="24">
        <v>272634</v>
      </c>
    </row>
    <row r="74" spans="1:21" ht="39.6">
      <c r="A74" s="9" t="s">
        <v>190</v>
      </c>
      <c r="B74" s="236" t="s">
        <v>191</v>
      </c>
      <c r="C74" s="24">
        <v>34508</v>
      </c>
      <c r="D74" s="24">
        <v>61351</v>
      </c>
      <c r="E74" s="24">
        <v>353656</v>
      </c>
      <c r="F74" s="24">
        <v>100668</v>
      </c>
      <c r="G74" s="24">
        <v>84578</v>
      </c>
      <c r="H74" s="24">
        <v>0</v>
      </c>
      <c r="I74" s="24">
        <v>0</v>
      </c>
      <c r="J74" s="24">
        <v>0</v>
      </c>
      <c r="K74" s="24">
        <v>0</v>
      </c>
      <c r="L74" s="24">
        <v>0</v>
      </c>
      <c r="M74" s="24">
        <v>0</v>
      </c>
      <c r="N74" s="24">
        <v>0</v>
      </c>
      <c r="O74" s="24">
        <v>0</v>
      </c>
      <c r="P74" s="24">
        <v>0</v>
      </c>
      <c r="Q74" s="24">
        <v>0</v>
      </c>
      <c r="R74" s="24">
        <v>0</v>
      </c>
      <c r="S74" s="24">
        <v>0</v>
      </c>
      <c r="T74" s="24"/>
      <c r="U74" s="24"/>
    </row>
    <row r="75" spans="1:21">
      <c r="A75" s="9" t="s">
        <v>192</v>
      </c>
      <c r="B75" s="236" t="s">
        <v>193</v>
      </c>
      <c r="C75" s="24">
        <v>171331</v>
      </c>
      <c r="D75" s="24">
        <v>300818</v>
      </c>
      <c r="E75" s="24">
        <v>153976</v>
      </c>
      <c r="F75" s="24">
        <v>199404</v>
      </c>
      <c r="G75" s="24">
        <v>183312</v>
      </c>
      <c r="H75" s="24">
        <v>260</v>
      </c>
      <c r="I75" s="24">
        <v>0</v>
      </c>
      <c r="J75" s="24">
        <v>0</v>
      </c>
      <c r="K75" s="24">
        <v>0</v>
      </c>
      <c r="L75" s="24">
        <v>0</v>
      </c>
      <c r="M75" s="24">
        <v>0</v>
      </c>
      <c r="N75" s="24">
        <v>0</v>
      </c>
      <c r="O75" s="24">
        <v>0</v>
      </c>
      <c r="P75" s="24">
        <v>0</v>
      </c>
      <c r="Q75" s="24">
        <v>0</v>
      </c>
      <c r="R75" s="24">
        <v>0</v>
      </c>
      <c r="S75" s="24">
        <v>0</v>
      </c>
      <c r="T75" s="24"/>
      <c r="U75" s="24"/>
    </row>
    <row r="76" spans="1:21">
      <c r="A76" s="9" t="s">
        <v>194</v>
      </c>
      <c r="B76" s="236" t="s">
        <v>195</v>
      </c>
      <c r="C76" s="24">
        <v>302609</v>
      </c>
      <c r="D76" s="24">
        <v>247465</v>
      </c>
      <c r="E76" s="24">
        <v>401899</v>
      </c>
      <c r="F76" s="24">
        <v>420152</v>
      </c>
      <c r="G76" s="24">
        <v>340384</v>
      </c>
      <c r="H76" s="24">
        <v>357102</v>
      </c>
      <c r="I76" s="24">
        <v>372814</v>
      </c>
      <c r="J76" s="24">
        <v>368147</v>
      </c>
      <c r="K76" s="24">
        <v>430834</v>
      </c>
      <c r="L76" s="24">
        <v>365705</v>
      </c>
      <c r="M76" s="24">
        <v>323378</v>
      </c>
      <c r="N76" s="24">
        <v>324005</v>
      </c>
      <c r="O76" s="24">
        <v>419433</v>
      </c>
      <c r="P76" s="24">
        <v>394177</v>
      </c>
      <c r="Q76" s="24">
        <v>395696</v>
      </c>
      <c r="R76" s="24">
        <v>474421</v>
      </c>
      <c r="S76" s="24">
        <v>429476</v>
      </c>
      <c r="T76" s="24">
        <v>455563</v>
      </c>
      <c r="U76" s="24">
        <v>378014</v>
      </c>
    </row>
    <row r="77" spans="1:21" ht="26.4">
      <c r="A77" s="9" t="s">
        <v>487</v>
      </c>
      <c r="B77" s="236" t="s">
        <v>488</v>
      </c>
      <c r="C77" s="24">
        <v>67218</v>
      </c>
      <c r="D77" s="24">
        <v>0</v>
      </c>
      <c r="E77" s="24">
        <v>0</v>
      </c>
      <c r="F77" s="24">
        <v>0</v>
      </c>
      <c r="G77" s="24">
        <v>0</v>
      </c>
      <c r="H77" s="24">
        <v>6459</v>
      </c>
      <c r="I77" s="24">
        <v>6880</v>
      </c>
      <c r="J77" s="24">
        <v>2711</v>
      </c>
      <c r="K77" s="24">
        <v>26123</v>
      </c>
      <c r="L77" s="24">
        <v>35692</v>
      </c>
      <c r="M77" s="24">
        <v>49063</v>
      </c>
      <c r="N77" s="24">
        <v>18671</v>
      </c>
      <c r="O77" s="24">
        <v>29062</v>
      </c>
      <c r="P77" s="24">
        <v>9682</v>
      </c>
      <c r="Q77" s="24">
        <v>20230</v>
      </c>
      <c r="R77" s="24">
        <v>32730</v>
      </c>
      <c r="S77" s="24">
        <v>53459</v>
      </c>
      <c r="T77" s="24">
        <v>42401</v>
      </c>
      <c r="U77" s="24">
        <v>39213</v>
      </c>
    </row>
    <row r="78" spans="1:21" ht="26.4">
      <c r="A78" s="9" t="s">
        <v>489</v>
      </c>
      <c r="B78" s="236" t="s">
        <v>490</v>
      </c>
      <c r="C78" s="24">
        <v>26458387</v>
      </c>
      <c r="D78" s="24">
        <v>28918697</v>
      </c>
      <c r="E78" s="24">
        <v>29794139</v>
      </c>
      <c r="F78" s="24">
        <v>29631923</v>
      </c>
      <c r="G78" s="24">
        <v>29877265</v>
      </c>
      <c r="H78" s="24">
        <v>49534661</v>
      </c>
      <c r="I78" s="24">
        <v>50201630</v>
      </c>
      <c r="J78" s="24">
        <v>52269544</v>
      </c>
      <c r="K78" s="24">
        <v>52713155</v>
      </c>
      <c r="L78" s="24">
        <v>53675770</v>
      </c>
      <c r="M78" s="24">
        <v>54211801</v>
      </c>
      <c r="N78" s="24">
        <v>55075871</v>
      </c>
      <c r="O78" s="24">
        <v>55884822</v>
      </c>
      <c r="P78" s="24">
        <v>56040582</v>
      </c>
      <c r="Q78" s="24">
        <v>56546787</v>
      </c>
      <c r="R78" s="24">
        <v>52967568</v>
      </c>
      <c r="S78" s="24">
        <v>49500358</v>
      </c>
      <c r="T78" s="24">
        <v>50620652</v>
      </c>
      <c r="U78" s="24">
        <v>51671510</v>
      </c>
    </row>
    <row r="79" spans="1:21" ht="26.4">
      <c r="A79" s="9" t="s">
        <v>477</v>
      </c>
      <c r="B79" s="236" t="s">
        <v>478</v>
      </c>
      <c r="C79" s="24"/>
      <c r="D79" s="24"/>
      <c r="E79" s="24"/>
      <c r="F79" s="24"/>
      <c r="G79" s="24"/>
      <c r="H79" s="24"/>
      <c r="I79" s="24"/>
      <c r="J79" s="24"/>
      <c r="K79" s="24"/>
      <c r="L79" s="24"/>
      <c r="M79" s="24"/>
      <c r="N79" s="24"/>
      <c r="O79" s="24"/>
      <c r="P79" s="24"/>
      <c r="Q79" s="24"/>
      <c r="R79" s="24"/>
      <c r="S79" s="24">
        <v>2750954</v>
      </c>
      <c r="T79" s="24">
        <v>2636772</v>
      </c>
      <c r="U79" s="24">
        <v>2555133</v>
      </c>
    </row>
    <row r="80" spans="1:21">
      <c r="A80" s="9" t="s">
        <v>198</v>
      </c>
      <c r="B80" s="236" t="s">
        <v>491</v>
      </c>
      <c r="C80" s="24">
        <v>6377810</v>
      </c>
      <c r="D80" s="24">
        <v>6537759</v>
      </c>
      <c r="E80" s="24">
        <v>6893680</v>
      </c>
      <c r="F80" s="24">
        <v>7084017</v>
      </c>
      <c r="G80" s="24">
        <v>6267672</v>
      </c>
      <c r="H80" s="24">
        <v>8432095</v>
      </c>
      <c r="I80" s="24">
        <v>6962185</v>
      </c>
      <c r="J80" s="24">
        <v>7845074</v>
      </c>
      <c r="K80" s="24">
        <v>9484763</v>
      </c>
      <c r="L80" s="24">
        <v>10011272</v>
      </c>
      <c r="M80" s="24">
        <v>10464436</v>
      </c>
      <c r="N80" s="24">
        <v>12497855</v>
      </c>
      <c r="O80" s="24">
        <v>11018172</v>
      </c>
      <c r="P80" s="24">
        <v>11098211</v>
      </c>
      <c r="Q80" s="24">
        <v>11218587</v>
      </c>
      <c r="R80" s="24">
        <v>13922540</v>
      </c>
      <c r="S80" s="24"/>
      <c r="T80" s="24"/>
      <c r="U80" s="24"/>
    </row>
    <row r="81" spans="1:21" ht="26.4">
      <c r="A81" s="9" t="s">
        <v>492</v>
      </c>
      <c r="B81" s="236" t="s">
        <v>493</v>
      </c>
      <c r="C81" s="24"/>
      <c r="D81" s="24"/>
      <c r="E81" s="24"/>
      <c r="F81" s="24"/>
      <c r="G81" s="24"/>
      <c r="H81" s="24"/>
      <c r="I81" s="24"/>
      <c r="J81" s="24"/>
      <c r="K81" s="24"/>
      <c r="L81" s="24"/>
      <c r="M81" s="24"/>
      <c r="N81" s="24"/>
      <c r="O81" s="24"/>
      <c r="P81" s="24"/>
      <c r="Q81" s="24"/>
      <c r="R81" s="24"/>
      <c r="S81" s="24">
        <v>9478262</v>
      </c>
      <c r="T81" s="24">
        <v>9413855</v>
      </c>
      <c r="U81" s="24">
        <v>9166178</v>
      </c>
    </row>
    <row r="82" spans="1:21" ht="26.4">
      <c r="A82" s="9" t="s">
        <v>494</v>
      </c>
      <c r="B82" s="236" t="s">
        <v>495</v>
      </c>
      <c r="C82" s="24"/>
      <c r="D82" s="24"/>
      <c r="E82" s="24"/>
      <c r="F82" s="24"/>
      <c r="G82" s="24"/>
      <c r="H82" s="24"/>
      <c r="I82" s="24"/>
      <c r="J82" s="24"/>
      <c r="K82" s="24"/>
      <c r="L82" s="24"/>
      <c r="M82" s="24"/>
      <c r="N82" s="24"/>
      <c r="O82" s="24"/>
      <c r="P82" s="24"/>
      <c r="Q82" s="24"/>
      <c r="R82" s="24"/>
      <c r="S82" s="24">
        <v>118562</v>
      </c>
      <c r="T82" s="24">
        <v>134997</v>
      </c>
      <c r="U82" s="24">
        <v>139591</v>
      </c>
    </row>
    <row r="83" spans="1:21" ht="26.4">
      <c r="A83" s="9" t="s">
        <v>496</v>
      </c>
      <c r="B83" s="236" t="s">
        <v>497</v>
      </c>
      <c r="C83" s="24"/>
      <c r="D83" s="24"/>
      <c r="E83" s="24"/>
      <c r="F83" s="24"/>
      <c r="G83" s="24"/>
      <c r="H83" s="24"/>
      <c r="I83" s="24"/>
      <c r="J83" s="24"/>
      <c r="K83" s="24"/>
      <c r="L83" s="24"/>
      <c r="M83" s="24"/>
      <c r="N83" s="24"/>
      <c r="O83" s="24"/>
      <c r="P83" s="24"/>
      <c r="Q83" s="24"/>
      <c r="R83" s="24"/>
      <c r="S83" s="24">
        <v>4801476</v>
      </c>
      <c r="T83" s="24">
        <v>4768541</v>
      </c>
      <c r="U83" s="24">
        <v>4541389</v>
      </c>
    </row>
    <row r="84" spans="1:21">
      <c r="A84" s="9" t="s">
        <v>199</v>
      </c>
      <c r="B84" s="236" t="s">
        <v>200</v>
      </c>
      <c r="C84" s="24">
        <v>62524</v>
      </c>
      <c r="D84" s="24">
        <v>62524</v>
      </c>
      <c r="E84" s="24">
        <v>62524</v>
      </c>
      <c r="F84" s="24">
        <v>54627</v>
      </c>
      <c r="G84" s="24">
        <v>54627</v>
      </c>
      <c r="H84" s="24">
        <v>54627</v>
      </c>
      <c r="I84" s="24">
        <v>54627</v>
      </c>
      <c r="J84" s="24">
        <v>54627</v>
      </c>
      <c r="K84" s="24">
        <v>54487</v>
      </c>
      <c r="L84" s="24">
        <v>54487</v>
      </c>
      <c r="M84" s="24">
        <v>54487</v>
      </c>
      <c r="N84" s="24">
        <v>54466</v>
      </c>
      <c r="O84" s="24">
        <v>54466</v>
      </c>
      <c r="P84" s="24">
        <v>54466</v>
      </c>
      <c r="Q84" s="24">
        <v>54466</v>
      </c>
      <c r="R84" s="24">
        <v>54435</v>
      </c>
      <c r="S84" s="24">
        <v>54435</v>
      </c>
      <c r="T84" s="24">
        <v>54435</v>
      </c>
      <c r="U84" s="24">
        <v>54435</v>
      </c>
    </row>
    <row r="85" spans="1:21">
      <c r="A85" s="9" t="s">
        <v>201</v>
      </c>
      <c r="B85" s="236" t="s">
        <v>202</v>
      </c>
      <c r="C85" s="24">
        <v>36259</v>
      </c>
      <c r="D85" s="24">
        <v>37101</v>
      </c>
      <c r="E85" s="24">
        <v>0</v>
      </c>
      <c r="F85" s="24">
        <v>0</v>
      </c>
      <c r="G85" s="24">
        <v>0</v>
      </c>
      <c r="H85" s="24">
        <v>0</v>
      </c>
      <c r="I85" s="24">
        <v>0</v>
      </c>
      <c r="J85" s="24">
        <v>0</v>
      </c>
      <c r="K85" s="24">
        <v>0</v>
      </c>
      <c r="L85" s="24">
        <v>0</v>
      </c>
      <c r="M85" s="24">
        <v>0</v>
      </c>
      <c r="N85" s="24">
        <v>0</v>
      </c>
      <c r="O85" s="24">
        <v>0</v>
      </c>
      <c r="P85" s="24">
        <v>0</v>
      </c>
      <c r="Q85" s="24"/>
      <c r="R85" s="24"/>
      <c r="S85" s="24"/>
      <c r="T85" s="24"/>
      <c r="U85" s="24"/>
    </row>
    <row r="86" spans="1:21">
      <c r="A86" s="9" t="s">
        <v>203</v>
      </c>
      <c r="B86" s="236" t="s">
        <v>204</v>
      </c>
      <c r="C86" s="24">
        <v>152684</v>
      </c>
      <c r="D86" s="24">
        <v>153405</v>
      </c>
      <c r="E86" s="24">
        <v>153402</v>
      </c>
      <c r="F86" s="24">
        <v>165307</v>
      </c>
      <c r="G86" s="24">
        <v>166528</v>
      </c>
      <c r="H86" s="24">
        <v>265983</v>
      </c>
      <c r="I86" s="24">
        <v>261231</v>
      </c>
      <c r="J86" s="24">
        <v>256455</v>
      </c>
      <c r="K86" s="24">
        <v>253192</v>
      </c>
      <c r="L86" s="24">
        <v>236462</v>
      </c>
      <c r="M86" s="24">
        <v>242688</v>
      </c>
      <c r="N86" s="24">
        <v>246552</v>
      </c>
      <c r="O86" s="24">
        <v>237592</v>
      </c>
      <c r="P86" s="24">
        <v>245367</v>
      </c>
      <c r="Q86" s="24">
        <v>260424</v>
      </c>
      <c r="R86" s="24">
        <v>288340</v>
      </c>
      <c r="S86" s="24">
        <v>282311</v>
      </c>
      <c r="T86" s="24">
        <v>306452</v>
      </c>
      <c r="U86" s="24">
        <v>317698</v>
      </c>
    </row>
    <row r="87" spans="1:21">
      <c r="A87" s="9" t="s">
        <v>205</v>
      </c>
      <c r="B87" s="236" t="s">
        <v>164</v>
      </c>
      <c r="C87" s="24">
        <v>436637</v>
      </c>
      <c r="D87" s="24">
        <v>427054</v>
      </c>
      <c r="E87" s="24">
        <v>415993</v>
      </c>
      <c r="F87" s="24">
        <v>411063</v>
      </c>
      <c r="G87" s="24">
        <v>398895</v>
      </c>
      <c r="H87" s="24">
        <v>490236</v>
      </c>
      <c r="I87" s="24">
        <v>526526</v>
      </c>
      <c r="J87" s="24">
        <v>537201</v>
      </c>
      <c r="K87" s="24">
        <v>531291</v>
      </c>
      <c r="L87" s="24">
        <v>537587</v>
      </c>
      <c r="M87" s="24">
        <v>537341</v>
      </c>
      <c r="N87" s="24">
        <v>546002</v>
      </c>
      <c r="O87" s="24">
        <v>529818</v>
      </c>
      <c r="P87" s="24">
        <v>518260</v>
      </c>
      <c r="Q87" s="24">
        <v>507276</v>
      </c>
      <c r="R87" s="24">
        <v>500647</v>
      </c>
      <c r="S87" s="24">
        <v>486575</v>
      </c>
      <c r="T87" s="24">
        <v>479903</v>
      </c>
      <c r="U87" s="24">
        <v>465377</v>
      </c>
    </row>
    <row r="88" spans="1:21">
      <c r="A88" s="9" t="s">
        <v>206</v>
      </c>
      <c r="B88" s="236" t="s">
        <v>207</v>
      </c>
      <c r="C88" s="24">
        <v>155552</v>
      </c>
      <c r="D88" s="24">
        <v>159639</v>
      </c>
      <c r="E88" s="24">
        <v>130656</v>
      </c>
      <c r="F88" s="24">
        <v>173828</v>
      </c>
      <c r="G88" s="24">
        <v>167273</v>
      </c>
      <c r="H88" s="24">
        <v>438027</v>
      </c>
      <c r="I88" s="24">
        <v>415874</v>
      </c>
      <c r="J88" s="24">
        <v>465211</v>
      </c>
      <c r="K88" s="24">
        <v>429207</v>
      </c>
      <c r="L88" s="24">
        <v>459761</v>
      </c>
      <c r="M88" s="24">
        <v>485424</v>
      </c>
      <c r="N88" s="24">
        <v>529824</v>
      </c>
      <c r="O88" s="24">
        <v>499021</v>
      </c>
      <c r="P88" s="24">
        <v>504291</v>
      </c>
      <c r="Q88" s="24">
        <v>518139</v>
      </c>
      <c r="R88" s="24">
        <v>512045</v>
      </c>
      <c r="S88" s="24">
        <v>612851</v>
      </c>
      <c r="T88" s="24">
        <v>612039</v>
      </c>
      <c r="U88" s="24">
        <v>616346</v>
      </c>
    </row>
    <row r="89" spans="1:21">
      <c r="A89" s="9" t="s">
        <v>208</v>
      </c>
      <c r="B89" s="236" t="s">
        <v>209</v>
      </c>
      <c r="C89" s="24">
        <v>6820</v>
      </c>
      <c r="D89" s="24">
        <v>0</v>
      </c>
      <c r="E89" s="24">
        <v>4606</v>
      </c>
      <c r="F89" s="24">
        <v>0</v>
      </c>
      <c r="G89" s="24">
        <v>7890</v>
      </c>
      <c r="H89" s="24">
        <v>0</v>
      </c>
      <c r="I89" s="24">
        <v>0</v>
      </c>
      <c r="J89" s="24">
        <v>0</v>
      </c>
      <c r="K89" s="24">
        <v>10814</v>
      </c>
      <c r="L89" s="24">
        <v>0</v>
      </c>
      <c r="M89" s="24">
        <v>0</v>
      </c>
      <c r="N89" s="24">
        <v>0</v>
      </c>
      <c r="O89" s="24">
        <v>0</v>
      </c>
      <c r="P89" s="24">
        <v>0</v>
      </c>
      <c r="Q89" s="24">
        <v>0</v>
      </c>
      <c r="R89" s="24"/>
      <c r="S89" s="24"/>
      <c r="T89" s="24">
        <v>15400</v>
      </c>
      <c r="U89" s="24">
        <v>5303</v>
      </c>
    </row>
    <row r="90" spans="1:21" ht="14.4" thickBot="1">
      <c r="A90" s="9" t="s">
        <v>210</v>
      </c>
      <c r="B90" s="236" t="s">
        <v>211</v>
      </c>
      <c r="C90" s="90">
        <v>192159</v>
      </c>
      <c r="D90" s="90">
        <v>160651</v>
      </c>
      <c r="E90" s="90">
        <v>46418</v>
      </c>
      <c r="F90" s="90">
        <v>60702</v>
      </c>
      <c r="G90" s="90">
        <v>126716</v>
      </c>
      <c r="H90" s="90">
        <v>241051</v>
      </c>
      <c r="I90" s="90">
        <v>393911</v>
      </c>
      <c r="J90" s="90">
        <v>251521</v>
      </c>
      <c r="K90" s="90">
        <v>330145</v>
      </c>
      <c r="L90" s="90">
        <v>460962</v>
      </c>
      <c r="M90" s="90">
        <v>415948</v>
      </c>
      <c r="N90" s="90">
        <v>475314</v>
      </c>
      <c r="O90" s="90">
        <v>514273</v>
      </c>
      <c r="P90" s="90">
        <v>453344</v>
      </c>
      <c r="Q90" s="90">
        <v>396832</v>
      </c>
      <c r="R90" s="90">
        <v>394809</v>
      </c>
      <c r="S90" s="90">
        <v>434965</v>
      </c>
      <c r="T90" s="90">
        <v>514294</v>
      </c>
      <c r="U90" s="90">
        <v>430924</v>
      </c>
    </row>
    <row r="91" spans="1:21" ht="15" thickTop="1">
      <c r="A91" s="202" t="s">
        <v>212</v>
      </c>
      <c r="B91" s="252" t="s">
        <v>213</v>
      </c>
      <c r="C91" s="204">
        <v>36172259</v>
      </c>
      <c r="D91" s="204">
        <v>38774537</v>
      </c>
      <c r="E91" s="204">
        <v>40203026</v>
      </c>
      <c r="F91" s="204">
        <v>40496575</v>
      </c>
      <c r="G91" s="204">
        <v>39763747</v>
      </c>
      <c r="H91" s="204">
        <v>62602243</v>
      </c>
      <c r="I91" s="204">
        <v>61736810</v>
      </c>
      <c r="J91" s="204">
        <v>65372338</v>
      </c>
      <c r="K91" s="204">
        <v>66260601</v>
      </c>
      <c r="L91" s="204">
        <v>69717354</v>
      </c>
      <c r="M91" s="204">
        <v>69087079</v>
      </c>
      <c r="N91" s="204">
        <v>72304999</v>
      </c>
      <c r="O91" s="204">
        <v>71598515</v>
      </c>
      <c r="P91" s="204">
        <v>71975471</v>
      </c>
      <c r="Q91" s="204">
        <v>71900179</v>
      </c>
      <c r="R91" s="204">
        <v>72749259</v>
      </c>
      <c r="S91" s="204">
        <v>71920674</v>
      </c>
      <c r="T91" s="204">
        <v>71355941</v>
      </c>
      <c r="U91" s="204">
        <v>71823883</v>
      </c>
    </row>
    <row r="92" spans="1:21">
      <c r="C92" s="131"/>
      <c r="D92" s="131"/>
      <c r="E92" s="131"/>
      <c r="F92" s="131"/>
      <c r="G92" s="131"/>
      <c r="H92" s="131"/>
      <c r="I92" s="131"/>
      <c r="J92" s="131"/>
      <c r="K92" s="131"/>
      <c r="L92" s="131"/>
      <c r="M92" s="131"/>
      <c r="N92" s="131"/>
      <c r="T92" s="2"/>
      <c r="U92" s="2"/>
    </row>
    <row r="93" spans="1:21">
      <c r="B93" s="42"/>
      <c r="C93" s="42"/>
      <c r="D93" s="42"/>
      <c r="E93" s="42"/>
      <c r="F93" s="42"/>
      <c r="G93" s="42"/>
      <c r="H93" s="42"/>
      <c r="I93" s="42"/>
      <c r="J93" s="42"/>
      <c r="K93" s="42"/>
      <c r="L93" s="42"/>
      <c r="M93" s="42"/>
      <c r="N93" s="42"/>
      <c r="O93" s="42"/>
      <c r="P93" s="42"/>
      <c r="Q93" s="42"/>
      <c r="R93" s="42"/>
      <c r="S93" s="42"/>
      <c r="T93" s="42"/>
      <c r="U93" s="42"/>
    </row>
    <row r="94" spans="1:21">
      <c r="A94" s="63" t="s">
        <v>182</v>
      </c>
      <c r="B94" s="64" t="s">
        <v>183</v>
      </c>
      <c r="C94" s="65"/>
      <c r="D94" s="65"/>
      <c r="E94" s="65"/>
      <c r="F94" s="65"/>
      <c r="G94" s="65"/>
      <c r="H94" s="65"/>
      <c r="I94" s="65"/>
      <c r="J94" s="65"/>
      <c r="K94" s="65"/>
      <c r="L94" s="65"/>
      <c r="M94" s="65"/>
      <c r="N94" s="65"/>
      <c r="O94" s="65"/>
      <c r="P94" s="65"/>
      <c r="Q94" s="65"/>
      <c r="R94" s="65"/>
      <c r="S94" s="65"/>
      <c r="T94" s="65"/>
      <c r="U94" s="65"/>
    </row>
    <row r="95" spans="1:21" ht="30.6" customHeight="1">
      <c r="A95" s="270" t="s">
        <v>184</v>
      </c>
      <c r="B95" s="270" t="s">
        <v>185</v>
      </c>
      <c r="C95" s="234" t="s">
        <v>11</v>
      </c>
      <c r="D95" s="234" t="s">
        <v>10</v>
      </c>
      <c r="E95" s="234" t="s">
        <v>9</v>
      </c>
      <c r="F95" s="234" t="s">
        <v>8</v>
      </c>
      <c r="G95" s="234" t="s">
        <v>7</v>
      </c>
      <c r="H95" s="234" t="s">
        <v>6</v>
      </c>
      <c r="I95" s="234" t="s">
        <v>373</v>
      </c>
      <c r="J95" s="234" t="s">
        <v>388</v>
      </c>
      <c r="K95" s="234" t="s">
        <v>413</v>
      </c>
      <c r="L95" s="234" t="s">
        <v>432</v>
      </c>
      <c r="M95" s="234" t="s">
        <v>446</v>
      </c>
      <c r="N95" s="234" t="s">
        <v>455</v>
      </c>
      <c r="O95" s="234" t="s">
        <v>458</v>
      </c>
      <c r="P95" s="234" t="s">
        <v>463</v>
      </c>
      <c r="Q95" s="234" t="s">
        <v>467</v>
      </c>
      <c r="R95" s="234" t="s">
        <v>471</v>
      </c>
      <c r="S95" s="234" t="s">
        <v>473</v>
      </c>
      <c r="T95" s="233">
        <v>43281</v>
      </c>
      <c r="U95" s="233">
        <v>43373</v>
      </c>
    </row>
    <row r="96" spans="1:21">
      <c r="B96" s="235"/>
      <c r="C96" s="29"/>
      <c r="D96" s="29"/>
      <c r="E96" s="29"/>
      <c r="F96" s="29"/>
      <c r="G96" s="29"/>
      <c r="H96" s="29"/>
      <c r="I96" s="29"/>
      <c r="J96" s="29"/>
      <c r="K96" s="29"/>
      <c r="L96" s="29"/>
      <c r="M96" s="29"/>
      <c r="N96" s="29"/>
      <c r="O96" s="29"/>
      <c r="P96" s="29"/>
      <c r="Q96" s="29"/>
      <c r="R96" s="29"/>
      <c r="S96" s="29"/>
      <c r="T96" s="29"/>
      <c r="U96" s="29"/>
    </row>
    <row r="97" spans="1:21">
      <c r="A97" s="69" t="s">
        <v>214</v>
      </c>
      <c r="B97" s="251" t="s">
        <v>215</v>
      </c>
      <c r="C97" s="72"/>
      <c r="D97" s="72"/>
      <c r="E97" s="72"/>
      <c r="F97" s="72"/>
      <c r="G97" s="72"/>
      <c r="H97" s="72"/>
      <c r="I97" s="72"/>
      <c r="J97" s="72"/>
      <c r="K97" s="72"/>
      <c r="L97" s="72"/>
      <c r="M97" s="72"/>
      <c r="N97" s="72"/>
      <c r="O97" s="72"/>
      <c r="P97" s="72"/>
      <c r="Q97" s="72"/>
      <c r="R97" s="72"/>
      <c r="S97" s="72"/>
      <c r="T97" s="72"/>
      <c r="U97" s="72"/>
    </row>
    <row r="98" spans="1:21">
      <c r="A98" s="9" t="s">
        <v>216</v>
      </c>
      <c r="B98" s="236" t="s">
        <v>106</v>
      </c>
      <c r="C98" s="24">
        <v>3207120</v>
      </c>
      <c r="D98" s="24">
        <v>4282635</v>
      </c>
      <c r="E98" s="24">
        <v>2574958</v>
      </c>
      <c r="F98" s="24">
        <v>1546739</v>
      </c>
      <c r="G98" s="24">
        <v>1471085</v>
      </c>
      <c r="H98" s="24">
        <v>9528844</v>
      </c>
      <c r="I98" s="24">
        <v>8650762</v>
      </c>
      <c r="J98" s="24">
        <v>9876892</v>
      </c>
      <c r="K98" s="24">
        <v>8553069</v>
      </c>
      <c r="L98" s="24">
        <v>8014535</v>
      </c>
      <c r="M98" s="24">
        <v>6517608</v>
      </c>
      <c r="N98" s="24">
        <v>7308814</v>
      </c>
      <c r="O98" s="24">
        <v>5880408</v>
      </c>
      <c r="P98" s="24">
        <v>6890764</v>
      </c>
      <c r="Q98" s="24">
        <v>6607230</v>
      </c>
      <c r="R98" s="24">
        <v>3891235</v>
      </c>
      <c r="S98" s="24">
        <v>5053224</v>
      </c>
      <c r="T98" s="24">
        <v>4550137</v>
      </c>
      <c r="U98" s="24">
        <v>5162377</v>
      </c>
    </row>
    <row r="99" spans="1:21" ht="26.4">
      <c r="A99" s="9" t="s">
        <v>470</v>
      </c>
      <c r="B99" s="253" t="s">
        <v>112</v>
      </c>
      <c r="C99" s="24">
        <v>261837</v>
      </c>
      <c r="D99" s="24">
        <v>159148</v>
      </c>
      <c r="E99" s="24">
        <v>145412</v>
      </c>
      <c r="F99" s="24">
        <v>45364</v>
      </c>
      <c r="G99" s="24">
        <v>111734</v>
      </c>
      <c r="H99" s="24">
        <v>0</v>
      </c>
      <c r="I99" s="24" t="s">
        <v>374</v>
      </c>
      <c r="J99" s="24">
        <v>0</v>
      </c>
      <c r="K99" s="24">
        <v>0</v>
      </c>
      <c r="L99" s="24">
        <v>0</v>
      </c>
      <c r="M99" s="24">
        <v>0</v>
      </c>
      <c r="N99" s="24">
        <v>0</v>
      </c>
      <c r="O99" s="24">
        <v>0</v>
      </c>
      <c r="P99" s="24">
        <v>0</v>
      </c>
      <c r="Q99" s="24">
        <v>0</v>
      </c>
      <c r="R99" s="24"/>
      <c r="S99" s="24"/>
      <c r="T99" s="24"/>
      <c r="U99" s="24">
        <v>800580</v>
      </c>
    </row>
    <row r="100" spans="1:21" ht="26.4">
      <c r="A100" s="22" t="s">
        <v>487</v>
      </c>
      <c r="B100" s="236" t="s">
        <v>488</v>
      </c>
      <c r="C100" s="24">
        <v>0</v>
      </c>
      <c r="D100" s="24">
        <v>0</v>
      </c>
      <c r="E100" s="24">
        <v>0</v>
      </c>
      <c r="F100" s="24">
        <v>0</v>
      </c>
      <c r="G100" s="24">
        <v>0</v>
      </c>
      <c r="H100" s="24">
        <v>5442</v>
      </c>
      <c r="I100" s="24">
        <v>5293</v>
      </c>
      <c r="J100" s="24">
        <v>1605</v>
      </c>
      <c r="K100" s="24">
        <v>13676</v>
      </c>
      <c r="L100" s="24">
        <v>13748</v>
      </c>
      <c r="M100" s="24">
        <v>8585</v>
      </c>
      <c r="N100" s="24">
        <v>-4080</v>
      </c>
      <c r="O100" s="24">
        <v>1783</v>
      </c>
      <c r="P100" s="24">
        <v>-2455</v>
      </c>
      <c r="Q100" s="24">
        <v>-9895</v>
      </c>
      <c r="R100" s="24">
        <v>-2992</v>
      </c>
      <c r="S100" s="24">
        <v>21668</v>
      </c>
      <c r="T100" s="24">
        <v>7948</v>
      </c>
      <c r="U100" s="24">
        <v>4664</v>
      </c>
    </row>
    <row r="101" spans="1:21">
      <c r="A101" s="73" t="s">
        <v>217</v>
      </c>
      <c r="B101" s="253" t="s">
        <v>218</v>
      </c>
      <c r="C101" s="24">
        <v>28513</v>
      </c>
      <c r="D101" s="24">
        <v>53083</v>
      </c>
      <c r="E101" s="24">
        <v>18074</v>
      </c>
      <c r="F101" s="24">
        <v>0</v>
      </c>
      <c r="G101" s="24">
        <v>0</v>
      </c>
      <c r="H101" s="24">
        <v>0</v>
      </c>
      <c r="I101" s="24">
        <v>0</v>
      </c>
      <c r="J101" s="24" t="s">
        <v>374</v>
      </c>
      <c r="K101" s="24">
        <v>0</v>
      </c>
      <c r="L101" s="24">
        <v>0</v>
      </c>
      <c r="M101" s="24">
        <v>0</v>
      </c>
      <c r="N101" s="24">
        <v>0</v>
      </c>
      <c r="O101" s="24">
        <v>0</v>
      </c>
      <c r="P101" s="24">
        <v>0</v>
      </c>
      <c r="Q101" s="24"/>
      <c r="R101" s="24"/>
      <c r="S101" s="24"/>
      <c r="T101" s="24"/>
      <c r="U101" s="24"/>
    </row>
    <row r="102" spans="1:21">
      <c r="A102" s="9" t="s">
        <v>219</v>
      </c>
      <c r="B102" s="236" t="s">
        <v>195</v>
      </c>
      <c r="C102" s="24">
        <v>320866</v>
      </c>
      <c r="D102" s="24">
        <v>293503</v>
      </c>
      <c r="E102" s="24">
        <v>389967</v>
      </c>
      <c r="F102" s="24">
        <v>448908</v>
      </c>
      <c r="G102" s="24">
        <v>321792</v>
      </c>
      <c r="H102" s="24">
        <v>357215</v>
      </c>
      <c r="I102" s="24">
        <v>347710</v>
      </c>
      <c r="J102" s="24">
        <v>351539</v>
      </c>
      <c r="K102" s="24">
        <v>397890</v>
      </c>
      <c r="L102" s="24">
        <v>358133</v>
      </c>
      <c r="M102" s="24">
        <v>291901</v>
      </c>
      <c r="N102" s="24">
        <v>271757</v>
      </c>
      <c r="O102" s="24">
        <v>345337</v>
      </c>
      <c r="P102" s="24">
        <v>394994</v>
      </c>
      <c r="Q102" s="24">
        <v>309422</v>
      </c>
      <c r="R102" s="24">
        <v>427710</v>
      </c>
      <c r="S102" s="24">
        <v>401096</v>
      </c>
      <c r="T102" s="24">
        <v>432470</v>
      </c>
      <c r="U102" s="24">
        <v>375858</v>
      </c>
    </row>
    <row r="103" spans="1:21">
      <c r="A103" s="9" t="s">
        <v>220</v>
      </c>
      <c r="B103" s="236" t="s">
        <v>221</v>
      </c>
      <c r="C103" s="24">
        <v>27140819</v>
      </c>
      <c r="D103" s="24">
        <v>28252639</v>
      </c>
      <c r="E103" s="24">
        <v>31331127</v>
      </c>
      <c r="F103" s="24">
        <v>32804444</v>
      </c>
      <c r="G103" s="24">
        <v>32374716</v>
      </c>
      <c r="H103" s="24">
        <v>44176712</v>
      </c>
      <c r="I103" s="24">
        <v>44156915</v>
      </c>
      <c r="J103" s="24">
        <v>46527391</v>
      </c>
      <c r="K103" s="24">
        <v>47857311</v>
      </c>
      <c r="L103" s="24">
        <v>51852581</v>
      </c>
      <c r="M103" s="24">
        <v>52902388</v>
      </c>
      <c r="N103" s="24">
        <v>55155014</v>
      </c>
      <c r="O103" s="24">
        <v>55894690</v>
      </c>
      <c r="P103" s="24">
        <v>55064772</v>
      </c>
      <c r="Q103" s="24">
        <v>55285977</v>
      </c>
      <c r="R103" s="24">
        <v>56328897</v>
      </c>
      <c r="S103" s="24">
        <v>55116570</v>
      </c>
      <c r="T103" s="24">
        <v>54012858</v>
      </c>
      <c r="U103" s="24">
        <v>53063346</v>
      </c>
    </row>
    <row r="104" spans="1:21" ht="26.4">
      <c r="A104" s="9" t="s">
        <v>107</v>
      </c>
      <c r="B104" s="236" t="s">
        <v>108</v>
      </c>
      <c r="C104" s="24">
        <v>824879</v>
      </c>
      <c r="D104" s="24">
        <v>807583</v>
      </c>
      <c r="E104" s="24">
        <v>803779</v>
      </c>
      <c r="F104" s="24">
        <v>762311</v>
      </c>
      <c r="G104" s="24">
        <v>477882</v>
      </c>
      <c r="H104" s="24">
        <v>469276</v>
      </c>
      <c r="I104" s="24">
        <v>467686</v>
      </c>
      <c r="J104" s="24">
        <v>469083</v>
      </c>
      <c r="K104" s="24">
        <v>434948</v>
      </c>
      <c r="L104" s="24">
        <v>397816</v>
      </c>
      <c r="M104" s="24">
        <v>396577</v>
      </c>
      <c r="N104" s="24">
        <v>398059</v>
      </c>
      <c r="O104" s="24">
        <v>394153</v>
      </c>
      <c r="P104" s="24">
        <v>387914</v>
      </c>
      <c r="Q104" s="24">
        <v>386516</v>
      </c>
      <c r="R104" s="24">
        <v>2471966</v>
      </c>
      <c r="S104" s="24">
        <v>2181931</v>
      </c>
      <c r="T104" s="24">
        <v>2181744</v>
      </c>
      <c r="U104" s="24">
        <v>2181744</v>
      </c>
    </row>
    <row r="105" spans="1:21">
      <c r="A105" s="9" t="s">
        <v>222</v>
      </c>
      <c r="B105" s="236" t="s">
        <v>223</v>
      </c>
      <c r="C105" s="24">
        <v>309805</v>
      </c>
      <c r="D105" s="24">
        <v>308674</v>
      </c>
      <c r="E105" s="24">
        <v>311648</v>
      </c>
      <c r="F105" s="24">
        <v>320951</v>
      </c>
      <c r="G105" s="24">
        <v>352185</v>
      </c>
      <c r="H105" s="24">
        <v>859333</v>
      </c>
      <c r="I105" s="24">
        <v>836112</v>
      </c>
      <c r="J105" s="24">
        <v>847568</v>
      </c>
      <c r="K105" s="24">
        <v>1456494</v>
      </c>
      <c r="L105" s="24">
        <v>1496873</v>
      </c>
      <c r="M105" s="24">
        <v>1470248</v>
      </c>
      <c r="N105" s="24">
        <v>1768458</v>
      </c>
      <c r="O105" s="24">
        <v>1708282</v>
      </c>
      <c r="P105" s="24">
        <v>1698941</v>
      </c>
      <c r="Q105" s="24">
        <v>1695470</v>
      </c>
      <c r="R105" s="24">
        <v>1645102</v>
      </c>
      <c r="S105" s="24">
        <v>1652130</v>
      </c>
      <c r="T105" s="24">
        <v>1706237</v>
      </c>
      <c r="U105" s="24">
        <v>1689887</v>
      </c>
    </row>
    <row r="106" spans="1:21">
      <c r="A106" s="9" t="s">
        <v>224</v>
      </c>
      <c r="B106" s="236" t="s">
        <v>225</v>
      </c>
      <c r="C106" s="24">
        <v>453453</v>
      </c>
      <c r="D106" s="24">
        <v>494559</v>
      </c>
      <c r="E106" s="24">
        <v>382438</v>
      </c>
      <c r="F106" s="24">
        <v>325751</v>
      </c>
      <c r="G106" s="24">
        <v>407006</v>
      </c>
      <c r="H106" s="24">
        <v>832664</v>
      </c>
      <c r="I106" s="24">
        <v>872101</v>
      </c>
      <c r="J106" s="24">
        <v>816984</v>
      </c>
      <c r="K106" s="24">
        <v>1023685</v>
      </c>
      <c r="L106" s="24">
        <v>1083466</v>
      </c>
      <c r="M106" s="24">
        <v>1006473</v>
      </c>
      <c r="N106" s="24">
        <v>1122780</v>
      </c>
      <c r="O106" s="24">
        <v>984672</v>
      </c>
      <c r="P106" s="24">
        <v>1006120</v>
      </c>
      <c r="Q106" s="24">
        <v>952263</v>
      </c>
      <c r="R106" s="24">
        <v>1225323</v>
      </c>
      <c r="S106" s="24">
        <v>941151</v>
      </c>
      <c r="T106" s="24">
        <v>1908356</v>
      </c>
      <c r="U106" s="24">
        <v>1047004</v>
      </c>
    </row>
    <row r="107" spans="1:21" ht="26.4">
      <c r="A107" s="9" t="s">
        <v>421</v>
      </c>
      <c r="B107" s="236" t="s">
        <v>228</v>
      </c>
      <c r="C107" s="24">
        <v>0</v>
      </c>
      <c r="D107" s="24">
        <v>1265</v>
      </c>
      <c r="E107" s="24">
        <v>0</v>
      </c>
      <c r="F107" s="24">
        <v>9639</v>
      </c>
      <c r="G107" s="24">
        <v>0</v>
      </c>
      <c r="H107" s="24">
        <v>38155</v>
      </c>
      <c r="I107" s="24">
        <v>31664</v>
      </c>
      <c r="J107" s="24">
        <v>40716</v>
      </c>
      <c r="K107" s="24">
        <v>1299</v>
      </c>
      <c r="L107" s="24">
        <v>4010</v>
      </c>
      <c r="M107" s="24">
        <v>22372</v>
      </c>
      <c r="N107" s="24">
        <v>8313</v>
      </c>
      <c r="O107" s="24">
        <v>8147</v>
      </c>
      <c r="P107" s="24">
        <v>59276</v>
      </c>
      <c r="Q107" s="24">
        <v>104171</v>
      </c>
      <c r="R107" s="24">
        <v>117699</v>
      </c>
      <c r="S107" s="24">
        <v>93620</v>
      </c>
      <c r="T107" s="24">
        <v>18018</v>
      </c>
      <c r="U107" s="24">
        <v>28496</v>
      </c>
    </row>
    <row r="108" spans="1:21">
      <c r="A108" s="9" t="s">
        <v>226</v>
      </c>
      <c r="B108" s="236" t="s">
        <v>227</v>
      </c>
      <c r="C108" s="24">
        <v>9552</v>
      </c>
      <c r="D108" s="24">
        <v>9552</v>
      </c>
      <c r="E108" s="24">
        <v>9552</v>
      </c>
      <c r="F108" s="24">
        <v>8052</v>
      </c>
      <c r="G108" s="24">
        <v>8052</v>
      </c>
      <c r="H108" s="24">
        <v>8052</v>
      </c>
      <c r="I108" s="24">
        <v>8068</v>
      </c>
      <c r="J108" s="24">
        <v>8052</v>
      </c>
      <c r="K108" s="24">
        <v>8026</v>
      </c>
      <c r="L108" s="24">
        <v>8026</v>
      </c>
      <c r="M108" s="24">
        <v>8025</v>
      </c>
      <c r="N108" s="24">
        <v>8022</v>
      </c>
      <c r="O108" s="24">
        <v>8063</v>
      </c>
      <c r="P108" s="24">
        <v>8064</v>
      </c>
      <c r="Q108" s="24">
        <v>8022</v>
      </c>
      <c r="R108" s="24">
        <v>8003</v>
      </c>
      <c r="S108" s="24">
        <v>8003</v>
      </c>
      <c r="T108" s="24">
        <v>8026</v>
      </c>
      <c r="U108" s="24">
        <v>8025</v>
      </c>
    </row>
    <row r="109" spans="1:21">
      <c r="A109" s="9" t="s">
        <v>229</v>
      </c>
      <c r="B109" s="236" t="s">
        <v>230</v>
      </c>
      <c r="C109" s="23">
        <v>62508</v>
      </c>
      <c r="D109" s="23">
        <v>62889</v>
      </c>
      <c r="E109" s="23">
        <v>66140</v>
      </c>
      <c r="F109" s="23">
        <v>68112</v>
      </c>
      <c r="G109" s="23">
        <v>70683</v>
      </c>
      <c r="H109" s="23">
        <v>198986</v>
      </c>
      <c r="I109" s="23">
        <v>161771</v>
      </c>
      <c r="J109" s="23">
        <v>164154</v>
      </c>
      <c r="K109" s="23">
        <v>152560</v>
      </c>
      <c r="L109" s="23">
        <v>158916</v>
      </c>
      <c r="M109" s="23">
        <v>143125</v>
      </c>
      <c r="N109" s="23">
        <v>121041</v>
      </c>
      <c r="O109" s="23">
        <v>112300</v>
      </c>
      <c r="P109" s="23">
        <v>86063</v>
      </c>
      <c r="Q109" s="23">
        <v>88447</v>
      </c>
      <c r="R109" s="23">
        <v>76853</v>
      </c>
      <c r="S109" s="23">
        <v>117524</v>
      </c>
      <c r="T109" s="23">
        <v>119842</v>
      </c>
      <c r="U109" s="23">
        <v>117949</v>
      </c>
    </row>
    <row r="110" spans="1:21" ht="14.4">
      <c r="A110" s="75" t="s">
        <v>231</v>
      </c>
      <c r="B110" s="254" t="s">
        <v>232</v>
      </c>
      <c r="C110" s="132">
        <v>32619352</v>
      </c>
      <c r="D110" s="132">
        <v>34725530</v>
      </c>
      <c r="E110" s="132">
        <v>36033095</v>
      </c>
      <c r="F110" s="132">
        <v>36340271</v>
      </c>
      <c r="G110" s="132">
        <v>35595135</v>
      </c>
      <c r="H110" s="132">
        <v>56474679</v>
      </c>
      <c r="I110" s="132">
        <v>55538082</v>
      </c>
      <c r="J110" s="132">
        <v>59103984</v>
      </c>
      <c r="K110" s="132">
        <v>59898958</v>
      </c>
      <c r="L110" s="132">
        <v>63388104</v>
      </c>
      <c r="M110" s="132">
        <v>62767302</v>
      </c>
      <c r="N110" s="132">
        <v>66158178</v>
      </c>
      <c r="O110" s="132">
        <v>65337835</v>
      </c>
      <c r="P110" s="132">
        <v>65594453</v>
      </c>
      <c r="Q110" s="132">
        <v>65427623</v>
      </c>
      <c r="R110" s="132">
        <v>66189796</v>
      </c>
      <c r="S110" s="132">
        <v>65586917</v>
      </c>
      <c r="T110" s="132">
        <v>64945636</v>
      </c>
      <c r="U110" s="132">
        <v>64479930</v>
      </c>
    </row>
    <row r="111" spans="1:21">
      <c r="A111" s="77"/>
      <c r="B111" s="255"/>
      <c r="C111" s="24"/>
      <c r="D111" s="24"/>
      <c r="E111" s="24"/>
      <c r="F111" s="24"/>
      <c r="G111" s="24"/>
      <c r="H111" s="24"/>
      <c r="I111" s="24"/>
      <c r="J111" s="24"/>
      <c r="K111" s="24"/>
      <c r="L111" s="24"/>
      <c r="M111" s="24"/>
      <c r="N111" s="24"/>
      <c r="T111" s="2"/>
      <c r="U111" s="2"/>
    </row>
    <row r="112" spans="1:21">
      <c r="A112" s="69" t="s">
        <v>233</v>
      </c>
      <c r="B112" s="251" t="s">
        <v>234</v>
      </c>
      <c r="C112" s="24"/>
      <c r="D112" s="24"/>
      <c r="E112" s="24"/>
      <c r="F112" s="24"/>
      <c r="G112" s="24"/>
      <c r="H112" s="24"/>
      <c r="I112" s="24"/>
      <c r="J112" s="24"/>
      <c r="K112" s="24"/>
      <c r="L112" s="24"/>
      <c r="M112" s="24"/>
      <c r="N112" s="24"/>
      <c r="T112" s="2"/>
      <c r="U112" s="2"/>
    </row>
    <row r="113" spans="1:21">
      <c r="A113" s="9" t="s">
        <v>235</v>
      </c>
      <c r="B113" s="236" t="s">
        <v>236</v>
      </c>
      <c r="C113" s="24">
        <v>51137</v>
      </c>
      <c r="D113" s="24">
        <v>56139</v>
      </c>
      <c r="E113" s="24">
        <v>56139</v>
      </c>
      <c r="F113" s="24">
        <v>56139</v>
      </c>
      <c r="G113" s="24">
        <v>56139</v>
      </c>
      <c r="H113" s="24">
        <v>84238</v>
      </c>
      <c r="I113" s="24">
        <v>84238</v>
      </c>
      <c r="J113" s="24">
        <v>84238</v>
      </c>
      <c r="K113" s="24">
        <v>84238</v>
      </c>
      <c r="L113" s="24">
        <v>84238</v>
      </c>
      <c r="M113" s="24">
        <v>84238</v>
      </c>
      <c r="N113" s="24">
        <v>84238</v>
      </c>
      <c r="O113" s="24">
        <v>84238</v>
      </c>
      <c r="P113" s="24">
        <v>84238</v>
      </c>
      <c r="Q113" s="24">
        <v>84238</v>
      </c>
      <c r="R113" s="24">
        <v>84238</v>
      </c>
      <c r="S113" s="24">
        <v>84238</v>
      </c>
      <c r="T113" s="24">
        <v>84238</v>
      </c>
      <c r="U113" s="24">
        <v>97538</v>
      </c>
    </row>
    <row r="114" spans="1:21">
      <c r="A114" s="9" t="s">
        <v>237</v>
      </c>
      <c r="B114" s="236" t="s">
        <v>238</v>
      </c>
      <c r="C114" s="24">
        <v>3085059</v>
      </c>
      <c r="D114" s="24">
        <v>3430785</v>
      </c>
      <c r="E114" s="24">
        <v>3430785</v>
      </c>
      <c r="F114" s="24">
        <v>3430785</v>
      </c>
      <c r="G114" s="24">
        <v>3430785</v>
      </c>
      <c r="H114" s="24">
        <v>5092196</v>
      </c>
      <c r="I114" s="24">
        <v>5092196</v>
      </c>
      <c r="J114" s="24">
        <v>5092196</v>
      </c>
      <c r="K114" s="24">
        <v>5092196</v>
      </c>
      <c r="L114" s="24">
        <v>5108418</v>
      </c>
      <c r="M114" s="24">
        <v>5108418</v>
      </c>
      <c r="N114" s="24">
        <v>5108418</v>
      </c>
      <c r="O114" s="24">
        <v>5108418</v>
      </c>
      <c r="P114" s="24">
        <v>5127899</v>
      </c>
      <c r="Q114" s="24">
        <v>5127899</v>
      </c>
      <c r="R114" s="24">
        <v>5127086</v>
      </c>
      <c r="S114" s="24">
        <v>5127086</v>
      </c>
      <c r="T114" s="24">
        <v>5127086</v>
      </c>
      <c r="U114" s="24">
        <v>5910913</v>
      </c>
    </row>
    <row r="115" spans="1:21">
      <c r="A115" s="9" t="s">
        <v>239</v>
      </c>
      <c r="B115" s="236" t="s">
        <v>240</v>
      </c>
      <c r="C115" s="24">
        <v>115000</v>
      </c>
      <c r="D115" s="24">
        <v>271859</v>
      </c>
      <c r="E115" s="24">
        <v>271859</v>
      </c>
      <c r="F115" s="24">
        <v>271859</v>
      </c>
      <c r="G115" s="24">
        <v>271859</v>
      </c>
      <c r="H115" s="24">
        <v>780875</v>
      </c>
      <c r="I115" s="24">
        <v>780875</v>
      </c>
      <c r="J115" s="24">
        <v>780874</v>
      </c>
      <c r="K115" s="24">
        <v>780874</v>
      </c>
      <c r="L115" s="24">
        <v>860241</v>
      </c>
      <c r="M115" s="24">
        <v>860241</v>
      </c>
      <c r="N115" s="24">
        <v>860241</v>
      </c>
      <c r="O115" s="24">
        <v>860241</v>
      </c>
      <c r="P115" s="24">
        <v>909629</v>
      </c>
      <c r="Q115" s="24">
        <v>909629</v>
      </c>
      <c r="R115" s="24">
        <v>909629</v>
      </c>
      <c r="S115" s="24">
        <v>909629</v>
      </c>
      <c r="T115" s="24">
        <v>1208018</v>
      </c>
      <c r="U115" s="24">
        <v>1208018</v>
      </c>
    </row>
    <row r="116" spans="1:21">
      <c r="A116" s="22" t="s">
        <v>241</v>
      </c>
      <c r="B116" s="236" t="s">
        <v>242</v>
      </c>
      <c r="C116" s="24">
        <v>90552</v>
      </c>
      <c r="D116" s="24">
        <v>177609</v>
      </c>
      <c r="E116" s="24">
        <v>229756</v>
      </c>
      <c r="F116" s="24">
        <v>255362</v>
      </c>
      <c r="G116" s="24">
        <v>253154</v>
      </c>
      <c r="H116" s="24">
        <v>142234</v>
      </c>
      <c r="I116" s="24">
        <v>171720</v>
      </c>
      <c r="J116" s="24">
        <v>198090</v>
      </c>
      <c r="K116" s="24">
        <v>260114</v>
      </c>
      <c r="L116" s="24">
        <v>194153</v>
      </c>
      <c r="M116" s="24">
        <v>174462</v>
      </c>
      <c r="N116" s="24">
        <v>-497</v>
      </c>
      <c r="O116" s="24">
        <v>73799</v>
      </c>
      <c r="P116" s="24">
        <v>112921</v>
      </c>
      <c r="Q116" s="24">
        <v>94669</v>
      </c>
      <c r="R116" s="24">
        <v>141988</v>
      </c>
      <c r="S116" s="24">
        <v>148852</v>
      </c>
      <c r="T116" s="24">
        <v>122257</v>
      </c>
      <c r="U116" s="24">
        <v>127880</v>
      </c>
    </row>
    <row r="117" spans="1:21">
      <c r="A117" s="9" t="s">
        <v>243</v>
      </c>
      <c r="B117" s="236" t="s">
        <v>244</v>
      </c>
      <c r="C117" s="24">
        <v>211159</v>
      </c>
      <c r="D117" s="24">
        <v>112615</v>
      </c>
      <c r="E117" s="24">
        <v>181392</v>
      </c>
      <c r="F117" s="24">
        <v>142159</v>
      </c>
      <c r="G117" s="24">
        <v>156675</v>
      </c>
      <c r="H117" s="24">
        <v>28021</v>
      </c>
      <c r="I117" s="24">
        <v>69699</v>
      </c>
      <c r="J117" s="24">
        <v>112956</v>
      </c>
      <c r="K117" s="24">
        <v>144221</v>
      </c>
      <c r="L117" s="24">
        <v>82200</v>
      </c>
      <c r="M117" s="24">
        <v>92418</v>
      </c>
      <c r="N117" s="24">
        <v>94421</v>
      </c>
      <c r="O117" s="24">
        <v>133984</v>
      </c>
      <c r="P117" s="24">
        <v>146331</v>
      </c>
      <c r="Q117" s="24">
        <v>256121</v>
      </c>
      <c r="R117" s="24">
        <v>296522</v>
      </c>
      <c r="S117" s="24">
        <v>63952</v>
      </c>
      <c r="T117" s="24">
        <v>-131294</v>
      </c>
      <c r="U117" s="24">
        <v>-396</v>
      </c>
    </row>
    <row r="118" spans="1:21">
      <c r="A118" s="9" t="s">
        <v>452</v>
      </c>
      <c r="B118" s="256" t="s">
        <v>245</v>
      </c>
      <c r="C118" s="24">
        <v>166521</v>
      </c>
      <c r="D118" s="24">
        <v>4117</v>
      </c>
      <c r="E118" s="24">
        <v>4128</v>
      </c>
      <c r="F118" s="24">
        <v>4128</v>
      </c>
      <c r="G118" s="24">
        <v>142159</v>
      </c>
      <c r="H118" s="24">
        <v>10218</v>
      </c>
      <c r="I118" s="24">
        <v>11480</v>
      </c>
      <c r="J118" s="24">
        <v>99663</v>
      </c>
      <c r="K118" s="24">
        <v>112956</v>
      </c>
      <c r="L118" s="24">
        <v>17562</v>
      </c>
      <c r="M118" s="24">
        <v>17562</v>
      </c>
      <c r="N118" s="24">
        <v>17561</v>
      </c>
      <c r="O118" s="24">
        <v>94421</v>
      </c>
      <c r="P118" s="24">
        <v>25552</v>
      </c>
      <c r="Q118" s="24">
        <v>25552</v>
      </c>
      <c r="R118" s="24">
        <v>16815</v>
      </c>
      <c r="S118" s="24">
        <v>-21506</v>
      </c>
      <c r="T118" s="24">
        <v>-319895</v>
      </c>
      <c r="U118" s="24">
        <v>-319895</v>
      </c>
    </row>
    <row r="119" spans="1:21">
      <c r="A119" s="9" t="s">
        <v>246</v>
      </c>
      <c r="B119" s="244" t="s">
        <v>247</v>
      </c>
      <c r="C119" s="23">
        <v>44638</v>
      </c>
      <c r="D119" s="23">
        <v>108498</v>
      </c>
      <c r="E119" s="23">
        <v>177264</v>
      </c>
      <c r="F119" s="23">
        <v>138031</v>
      </c>
      <c r="G119" s="23">
        <v>14516</v>
      </c>
      <c r="H119" s="23">
        <v>17803</v>
      </c>
      <c r="I119" s="23">
        <v>58219</v>
      </c>
      <c r="J119" s="23">
        <v>13293</v>
      </c>
      <c r="K119" s="23">
        <v>31265</v>
      </c>
      <c r="L119" s="23">
        <v>64638</v>
      </c>
      <c r="M119" s="23">
        <v>74856</v>
      </c>
      <c r="N119" s="23">
        <v>76860</v>
      </c>
      <c r="O119" s="23">
        <v>39563</v>
      </c>
      <c r="P119" s="23">
        <v>120779</v>
      </c>
      <c r="Q119" s="23">
        <v>230569</v>
      </c>
      <c r="R119" s="23">
        <v>279707</v>
      </c>
      <c r="S119" s="23">
        <v>85458</v>
      </c>
      <c r="T119" s="23">
        <v>188601</v>
      </c>
      <c r="U119" s="23">
        <v>319499</v>
      </c>
    </row>
    <row r="120" spans="1:21" ht="14.4">
      <c r="A120" s="75" t="s">
        <v>248</v>
      </c>
      <c r="B120" s="254" t="s">
        <v>249</v>
      </c>
      <c r="C120" s="132">
        <v>3552907</v>
      </c>
      <c r="D120" s="132">
        <v>4049007</v>
      </c>
      <c r="E120" s="132">
        <v>4169931</v>
      </c>
      <c r="F120" s="132">
        <v>4156304</v>
      </c>
      <c r="G120" s="132">
        <v>4168612</v>
      </c>
      <c r="H120" s="132">
        <v>6127564</v>
      </c>
      <c r="I120" s="132">
        <v>6198728</v>
      </c>
      <c r="J120" s="132">
        <v>6268354</v>
      </c>
      <c r="K120" s="132">
        <v>6361643</v>
      </c>
      <c r="L120" s="132">
        <v>6329250</v>
      </c>
      <c r="M120" s="132">
        <v>6319777</v>
      </c>
      <c r="N120" s="132">
        <v>6146821</v>
      </c>
      <c r="O120" s="132">
        <v>6260680</v>
      </c>
      <c r="P120" s="132">
        <v>6381018</v>
      </c>
      <c r="Q120" s="132">
        <v>6472556</v>
      </c>
      <c r="R120" s="132">
        <v>6559463</v>
      </c>
      <c r="S120" s="132">
        <v>6333757</v>
      </c>
      <c r="T120" s="132">
        <v>6410305</v>
      </c>
      <c r="U120" s="132">
        <v>7343953</v>
      </c>
    </row>
    <row r="121" spans="1:21" ht="14.4" thickBot="1">
      <c r="A121" s="77"/>
      <c r="B121" s="255"/>
      <c r="C121" s="90"/>
      <c r="D121" s="90"/>
      <c r="E121" s="90"/>
      <c r="F121" s="90"/>
      <c r="G121" s="90"/>
      <c r="H121" s="90"/>
      <c r="I121" s="90"/>
      <c r="J121" s="90"/>
      <c r="K121" s="90"/>
      <c r="L121" s="90"/>
      <c r="M121" s="90"/>
      <c r="N121" s="90"/>
      <c r="O121" s="90"/>
      <c r="P121" s="90"/>
      <c r="Q121" s="90"/>
      <c r="R121" s="90"/>
      <c r="S121" s="90"/>
      <c r="T121" s="90"/>
      <c r="U121" s="90"/>
    </row>
    <row r="122" spans="1:21" ht="15" thickTop="1">
      <c r="A122" s="202" t="s">
        <v>250</v>
      </c>
      <c r="B122" s="252" t="s">
        <v>251</v>
      </c>
      <c r="C122" s="204">
        <v>36172259</v>
      </c>
      <c r="D122" s="204">
        <v>38774537</v>
      </c>
      <c r="E122" s="204">
        <v>40203026</v>
      </c>
      <c r="F122" s="204">
        <v>40496575</v>
      </c>
      <c r="G122" s="204">
        <v>39763747</v>
      </c>
      <c r="H122" s="204">
        <v>62602243</v>
      </c>
      <c r="I122" s="204">
        <v>61736810</v>
      </c>
      <c r="J122" s="204">
        <v>65372338</v>
      </c>
      <c r="K122" s="204">
        <v>66260601</v>
      </c>
      <c r="L122" s="204">
        <v>69717354</v>
      </c>
      <c r="M122" s="204">
        <v>69087079</v>
      </c>
      <c r="N122" s="204">
        <v>72304999</v>
      </c>
      <c r="O122" s="204">
        <v>71598515</v>
      </c>
      <c r="P122" s="204">
        <v>71975471</v>
      </c>
      <c r="Q122" s="204">
        <v>71900179</v>
      </c>
      <c r="R122" s="204">
        <v>72749259</v>
      </c>
      <c r="S122" s="204">
        <v>71920674</v>
      </c>
      <c r="T122" s="204">
        <v>71355941</v>
      </c>
      <c r="U122" s="204">
        <v>71823883</v>
      </c>
    </row>
    <row r="123" spans="1:21">
      <c r="U123" s="10"/>
    </row>
    <row r="124" spans="1:21">
      <c r="U124" s="10"/>
    </row>
    <row r="125" spans="1:21">
      <c r="T125" s="2"/>
      <c r="U125" s="2"/>
    </row>
    <row r="126" spans="1:21">
      <c r="U126" s="10"/>
    </row>
    <row r="127" spans="1:21">
      <c r="U127" s="10"/>
    </row>
    <row r="128" spans="1:21">
      <c r="U128" s="10"/>
    </row>
    <row r="129" spans="21:21">
      <c r="U129" s="10"/>
    </row>
    <row r="130" spans="21:21">
      <c r="U130" s="10"/>
    </row>
    <row r="131" spans="21:21">
      <c r="U131" s="10"/>
    </row>
    <row r="132" spans="21:21">
      <c r="U132" s="10"/>
    </row>
    <row r="133" spans="21:21">
      <c r="U133" s="10"/>
    </row>
    <row r="134" spans="21:21">
      <c r="U134" s="10"/>
    </row>
    <row r="135" spans="21:21">
      <c r="U135" s="10"/>
    </row>
    <row r="136" spans="21:21">
      <c r="U136" s="10"/>
    </row>
    <row r="137" spans="21:21">
      <c r="U137" s="10"/>
    </row>
    <row r="138" spans="21:21">
      <c r="U138" s="10"/>
    </row>
    <row r="139" spans="21:21">
      <c r="U139" s="10"/>
    </row>
    <row r="140" spans="21:21">
      <c r="U140" s="10"/>
    </row>
    <row r="141" spans="21:21">
      <c r="U141" s="10"/>
    </row>
    <row r="142" spans="21:21">
      <c r="U142" s="10"/>
    </row>
    <row r="143" spans="21:21">
      <c r="U143" s="10"/>
    </row>
    <row r="144" spans="21:21">
      <c r="U144" s="10"/>
    </row>
    <row r="145" spans="21:21">
      <c r="U145" s="10"/>
    </row>
    <row r="146" spans="21:21">
      <c r="U146" s="10"/>
    </row>
    <row r="147" spans="21:21">
      <c r="U147" s="10"/>
    </row>
    <row r="148" spans="21:21">
      <c r="U148" s="10"/>
    </row>
    <row r="149" spans="21:21">
      <c r="U149" s="10"/>
    </row>
    <row r="150" spans="21:21">
      <c r="U150" s="10"/>
    </row>
    <row r="151" spans="21:21">
      <c r="U151" s="10"/>
    </row>
    <row r="152" spans="21:21">
      <c r="U152" s="10"/>
    </row>
    <row r="153" spans="21:21">
      <c r="U153" s="10"/>
    </row>
    <row r="154" spans="21:21">
      <c r="U154" s="10"/>
    </row>
    <row r="155" spans="21:21">
      <c r="U155" s="10"/>
    </row>
    <row r="156" spans="21:21">
      <c r="U156" s="10"/>
    </row>
    <row r="157" spans="21:21">
      <c r="U157" s="10"/>
    </row>
    <row r="158" spans="21:21">
      <c r="U158" s="10"/>
    </row>
    <row r="159" spans="21:21">
      <c r="U159" s="10"/>
    </row>
    <row r="160" spans="21:21">
      <c r="U160" s="10"/>
    </row>
    <row r="161" spans="21:21">
      <c r="U161" s="10"/>
    </row>
    <row r="162" spans="21:21">
      <c r="U162" s="10"/>
    </row>
    <row r="163" spans="21:21">
      <c r="U163" s="10"/>
    </row>
    <row r="164" spans="21:21">
      <c r="U164" s="10"/>
    </row>
    <row r="165" spans="21:21">
      <c r="U165" s="10"/>
    </row>
    <row r="166" spans="21:21">
      <c r="U166" s="10"/>
    </row>
    <row r="167" spans="21:21">
      <c r="U167" s="10"/>
    </row>
    <row r="168" spans="21:21">
      <c r="U168" s="10"/>
    </row>
    <row r="169" spans="21:21">
      <c r="U169" s="10"/>
    </row>
    <row r="170" spans="21:21">
      <c r="U170" s="10"/>
    </row>
    <row r="171" spans="21:21">
      <c r="U171" s="10"/>
    </row>
    <row r="172" spans="21:21">
      <c r="U172" s="10"/>
    </row>
    <row r="173" spans="21:21">
      <c r="U173" s="10"/>
    </row>
    <row r="174" spans="21:21">
      <c r="U174" s="10"/>
    </row>
    <row r="175" spans="21:21">
      <c r="U175" s="10"/>
    </row>
    <row r="176" spans="21:21">
      <c r="U176" s="10"/>
    </row>
    <row r="177" spans="21:21">
      <c r="U177" s="10"/>
    </row>
    <row r="178" spans="21:21">
      <c r="U178" s="10"/>
    </row>
    <row r="179" spans="21:21">
      <c r="U179" s="10"/>
    </row>
    <row r="180" spans="21:21">
      <c r="U180" s="10"/>
    </row>
    <row r="181" spans="21:21">
      <c r="U181" s="10"/>
    </row>
    <row r="182" spans="21:21">
      <c r="U182" s="10"/>
    </row>
    <row r="183" spans="21:21">
      <c r="U183" s="10"/>
    </row>
    <row r="184" spans="21:21">
      <c r="U184" s="10"/>
    </row>
    <row r="185" spans="21:21">
      <c r="U185" s="10"/>
    </row>
    <row r="186" spans="21:21">
      <c r="U186" s="10"/>
    </row>
    <row r="187" spans="21:21">
      <c r="U187" s="10"/>
    </row>
    <row r="188" spans="21:21">
      <c r="U188" s="10"/>
    </row>
    <row r="189" spans="21:21">
      <c r="U189" s="10"/>
    </row>
    <row r="190" spans="21:21">
      <c r="U190" s="10"/>
    </row>
    <row r="191" spans="21:21">
      <c r="U191" s="10"/>
    </row>
    <row r="192" spans="21:21">
      <c r="U192" s="10"/>
    </row>
    <row r="193" spans="21:21">
      <c r="U193" s="10"/>
    </row>
    <row r="194" spans="21:21">
      <c r="U194" s="10"/>
    </row>
    <row r="195" spans="21:21">
      <c r="U195" s="10"/>
    </row>
    <row r="196" spans="21:21">
      <c r="U196" s="10"/>
    </row>
    <row r="197" spans="21:21">
      <c r="U197" s="10"/>
    </row>
    <row r="198" spans="21:21">
      <c r="U198" s="10"/>
    </row>
    <row r="199" spans="21:21">
      <c r="U199" s="10"/>
    </row>
    <row r="200" spans="21:21">
      <c r="U200" s="10"/>
    </row>
    <row r="201" spans="21:21">
      <c r="U201" s="10"/>
    </row>
    <row r="202" spans="21:21">
      <c r="U202" s="10"/>
    </row>
    <row r="203" spans="21:21">
      <c r="U203" s="10"/>
    </row>
    <row r="204" spans="21:21">
      <c r="U204" s="10"/>
    </row>
    <row r="205" spans="21:21">
      <c r="U205" s="10"/>
    </row>
    <row r="206" spans="21:21">
      <c r="U206" s="10"/>
    </row>
    <row r="207" spans="21:21">
      <c r="U207" s="10"/>
    </row>
    <row r="208" spans="21:21">
      <c r="U208" s="10"/>
    </row>
    <row r="209" spans="21:21">
      <c r="U209" s="10"/>
    </row>
    <row r="210" spans="21:21">
      <c r="U210" s="10"/>
    </row>
    <row r="211" spans="21:21">
      <c r="U211" s="10"/>
    </row>
    <row r="212" spans="21:21">
      <c r="U212" s="10"/>
    </row>
    <row r="213" spans="21:21">
      <c r="U213" s="10"/>
    </row>
    <row r="214" spans="21:21">
      <c r="U214" s="10"/>
    </row>
    <row r="215" spans="21:21">
      <c r="U215" s="10"/>
    </row>
    <row r="216" spans="21:21">
      <c r="U216" s="10"/>
    </row>
    <row r="217" spans="21:21">
      <c r="U217" s="10"/>
    </row>
    <row r="218" spans="21:21">
      <c r="U218" s="10"/>
    </row>
    <row r="219" spans="21:21">
      <c r="U219" s="10"/>
    </row>
    <row r="220" spans="21:21">
      <c r="U220" s="10"/>
    </row>
    <row r="221" spans="21:21">
      <c r="U221" s="10"/>
    </row>
    <row r="222" spans="21:21">
      <c r="U222" s="10"/>
    </row>
    <row r="223" spans="21:21">
      <c r="U223" s="10"/>
    </row>
    <row r="224" spans="21:21">
      <c r="U224" s="10"/>
    </row>
    <row r="225" spans="21:21">
      <c r="U225" s="10"/>
    </row>
    <row r="226" spans="21:21">
      <c r="U226" s="10"/>
    </row>
    <row r="227" spans="21:21">
      <c r="U227" s="10"/>
    </row>
    <row r="228" spans="21:21">
      <c r="U228" s="10"/>
    </row>
    <row r="229" spans="21:21">
      <c r="U229" s="10"/>
    </row>
    <row r="230" spans="21:21">
      <c r="U230" s="10"/>
    </row>
    <row r="231" spans="21:21">
      <c r="U231" s="10"/>
    </row>
    <row r="232" spans="21:21">
      <c r="U232" s="10"/>
    </row>
    <row r="233" spans="21:21">
      <c r="U233" s="10"/>
    </row>
    <row r="234" spans="21:21">
      <c r="U234" s="10"/>
    </row>
    <row r="235" spans="21:21">
      <c r="U235" s="10"/>
    </row>
    <row r="236" spans="21:21">
      <c r="U236" s="10"/>
    </row>
    <row r="237" spans="21:21">
      <c r="U237" s="10"/>
    </row>
    <row r="238" spans="21:21">
      <c r="U238" s="10"/>
    </row>
    <row r="239" spans="21:21">
      <c r="U239" s="10"/>
    </row>
    <row r="240" spans="21:21">
      <c r="U240" s="10"/>
    </row>
    <row r="241" spans="21:21">
      <c r="U241" s="10"/>
    </row>
    <row r="242" spans="21:21">
      <c r="U242" s="10"/>
    </row>
    <row r="243" spans="21:21">
      <c r="U243" s="10"/>
    </row>
    <row r="244" spans="21:21">
      <c r="U244" s="10"/>
    </row>
    <row r="245" spans="21:21">
      <c r="U245" s="10"/>
    </row>
    <row r="246" spans="21:21">
      <c r="U246" s="10"/>
    </row>
    <row r="247" spans="21:21">
      <c r="U247" s="10"/>
    </row>
    <row r="248" spans="21:21">
      <c r="U248" s="10"/>
    </row>
    <row r="249" spans="21:21">
      <c r="U249" s="10"/>
    </row>
    <row r="250" spans="21:21">
      <c r="U250" s="10"/>
    </row>
    <row r="251" spans="21:21">
      <c r="U251" s="10"/>
    </row>
    <row r="252" spans="21:21">
      <c r="U252" s="10"/>
    </row>
    <row r="253" spans="21:21">
      <c r="U253" s="10"/>
    </row>
    <row r="254" spans="21:21">
      <c r="U254" s="10"/>
    </row>
    <row r="255" spans="21:21">
      <c r="U255" s="10"/>
    </row>
    <row r="256" spans="21:21">
      <c r="U256" s="10"/>
    </row>
    <row r="257" spans="21:21">
      <c r="U257" s="10"/>
    </row>
    <row r="258" spans="21:21">
      <c r="U258" s="10"/>
    </row>
    <row r="259" spans="21:21">
      <c r="U259" s="10"/>
    </row>
    <row r="260" spans="21:21">
      <c r="U260" s="10"/>
    </row>
    <row r="261" spans="21:21">
      <c r="U261" s="10"/>
    </row>
    <row r="262" spans="21:21">
      <c r="U262" s="10"/>
    </row>
    <row r="263" spans="21:21">
      <c r="U263" s="10"/>
    </row>
    <row r="264" spans="21:21">
      <c r="U264" s="10"/>
    </row>
    <row r="265" spans="21:21">
      <c r="U265" s="10"/>
    </row>
    <row r="266" spans="21:21">
      <c r="U266" s="10"/>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M55:U55 J55:L5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'(11)'!_Toc465938311</vt:lpstr>
      <vt:lpstr>'(1)'!Obszar_wydruku</vt:lpstr>
      <vt:lpstr>'(10)'!Obszar_wydruku</vt:lpstr>
      <vt:lpstr>'(11)'!Obszar_wydruku</vt:lpstr>
      <vt:lpstr>'(12)'!Obszar_wydruku</vt:lpstr>
      <vt:lpstr>'(13)'!Obszar_wydruku</vt:lpstr>
      <vt:lpstr>'(14)'!Obszar_wydruku</vt:lpstr>
      <vt:lpstr>'(1a)'!Obszar_wydruku</vt:lpstr>
      <vt:lpstr>'(3)'!Obszar_wydruku</vt:lpstr>
      <vt:lpstr>'(4)'!Obszar_wydruku</vt:lpstr>
      <vt:lpstr>'(5)'!Obszar_wydruku</vt:lpstr>
      <vt:lpstr>'(6)'!Obszar_wydruku</vt:lpstr>
      <vt:lpstr>'(7)'!Obszar_wydruku</vt:lpstr>
      <vt:lpstr>'(8)'!Obszar_wydruku</vt:lpstr>
      <vt:lpstr>'(9)'!Obszar_wydruku</vt:lpstr>
      <vt:lpstr>'Table of Contents'!Obszar_wydruku</vt:lpstr>
    </vt:vector>
  </TitlesOfParts>
  <Company>Bank BGŻ BNP Paribas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Kez Financial Data</dc:title>
  <dc:creator>ŚWIĘS-SZYWACZ Izabela</dc:creator>
  <cp:lastModifiedBy>ŚWIĘS-SZYWACZ Izabela</cp:lastModifiedBy>
  <cp:lastPrinted>2017-05-10T14:34:00Z</cp:lastPrinted>
  <dcterms:created xsi:type="dcterms:W3CDTF">2015-09-01T13:18:38Z</dcterms:created>
  <dcterms:modified xsi:type="dcterms:W3CDTF">2018-11-14T18:17:45Z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